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9360" windowHeight="4656" tabRatio="601" activeTab="0"/>
  </bookViews>
  <sheets>
    <sheet name="Sources and Uses" sheetId="1" r:id="rId1"/>
    <sheet name="Income and Expenses" sheetId="2" r:id="rId2"/>
    <sheet name="Cash Flow Chart" sheetId="3" r:id="rId3"/>
    <sheet name="Phase Funding" sheetId="4" r:id="rId4"/>
  </sheets>
  <definedNames>
    <definedName name="Page1">'Sources and Uses'!$A$1:$P$69</definedName>
    <definedName name="Page2">'Sources and Uses'!$A$72:$L$138</definedName>
    <definedName name="pageb">'Income and Expenses'!$A$1:$M$60</definedName>
    <definedName name="_xlnm.Print_Area" localSheetId="1">'Income and Expenses'!$A$1:$O$58</definedName>
    <definedName name="_xlnm.Print_Area" localSheetId="3">'Phase Funding'!$A$1:$AH$83</definedName>
    <definedName name="_xlnm.Print_Area" localSheetId="0">'Sources and Uses'!$A$1:$O$83</definedName>
  </definedNames>
  <calcPr fullCalcOnLoad="1"/>
</workbook>
</file>

<file path=xl/comments2.xml><?xml version="1.0" encoding="utf-8"?>
<comments xmlns="http://schemas.openxmlformats.org/spreadsheetml/2006/main">
  <authors>
    <author>Cager</author>
  </authors>
  <commentList>
    <comment ref="D22" authorId="0">
      <text>
        <r>
          <rPr>
            <b/>
            <sz val="8"/>
            <rFont val="Tahoma"/>
            <family val="0"/>
          </rPr>
          <t>Cager: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<sst xmlns="http://schemas.openxmlformats.org/spreadsheetml/2006/main" count="268" uniqueCount="200">
  <si>
    <t xml:space="preserve">LOAN REQUEST </t>
  </si>
  <si>
    <t>Rental Housing Project</t>
  </si>
  <si>
    <t>Project Name:</t>
  </si>
  <si>
    <t xml:space="preserve"> </t>
  </si>
  <si>
    <t>Developer:</t>
  </si>
  <si>
    <t>Site Address:</t>
  </si>
  <si>
    <t>CDC:</t>
  </si>
  <si>
    <t>Total Units:</t>
  </si>
  <si>
    <t>Prepared by:</t>
  </si>
  <si>
    <t>Date:</t>
  </si>
  <si>
    <t>Start Date:</t>
  </si>
  <si>
    <t>Site Office:</t>
  </si>
  <si>
    <t>MONTHLY RENTAL INCOME</t>
  </si>
  <si>
    <t>Percent of income applied towards rent.</t>
  </si>
  <si>
    <t>Family Size and Area Median Income Affordability Analysis</t>
  </si>
  <si>
    <t xml:space="preserve">APT. </t>
  </si>
  <si>
    <t>Utility</t>
  </si>
  <si>
    <t>Total Rent</t>
  </si>
  <si>
    <t>Affordable</t>
  </si>
  <si>
    <t>TYPE</t>
  </si>
  <si>
    <t># of Units</t>
  </si>
  <si>
    <t>Rent/mt</t>
  </si>
  <si>
    <t>Rent</t>
  </si>
  <si>
    <t>Allowance</t>
  </si>
  <si>
    <t xml:space="preserve"> + Utility/mt</t>
  </si>
  <si>
    <t>to Inc. level</t>
  </si>
  <si>
    <t>TOTAL</t>
  </si>
  <si>
    <t>Laundry:</t>
  </si>
  <si>
    <t>TOTAL MONTHLY INCOME:</t>
  </si>
  <si>
    <t>Assumption:</t>
  </si>
  <si>
    <t>Income</t>
  </si>
  <si>
    <t>ANNUAL INCOME ANALYSIS</t>
  </si>
  <si>
    <t>No. Months</t>
  </si>
  <si>
    <t>Initial Year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</si>
  <si>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</si>
  <si>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</si>
  <si>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</si>
  <si>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</si>
  <si>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</si>
  <si>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</si>
  <si>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</si>
  <si>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</si>
  <si>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</si>
  <si>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</si>
  <si>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ANNUAL RENTAL INCOME</t>
  </si>
  <si>
    <t xml:space="preserve">Vacancy Loss </t>
  </si>
  <si>
    <t>ANNUAL COMM. INCOME</t>
  </si>
  <si>
    <t>TOTAL Effective Gross Income</t>
  </si>
  <si>
    <t>ANNUAL OPERATING EXPENSES</t>
  </si>
  <si>
    <t>Expenses</t>
  </si>
  <si>
    <t>TOTAL OPERATING EXPENSES:</t>
  </si>
  <si>
    <t xml:space="preserve">                              PER UNIT</t>
  </si>
  <si>
    <t>NET OPERATING INCOME</t>
  </si>
  <si>
    <t>Debt Service</t>
  </si>
  <si>
    <t>Debt Service Coverage</t>
  </si>
  <si>
    <t>Deferred ?</t>
  </si>
  <si>
    <t>No</t>
  </si>
  <si>
    <t>Other DS</t>
  </si>
  <si>
    <t>NET CASH FLOW</t>
  </si>
  <si>
    <t>RESERVES</t>
  </si>
  <si>
    <t xml:space="preserve"> Int. Rate</t>
  </si>
  <si>
    <t>Reserves Operating Acc. Balance</t>
  </si>
  <si>
    <t>Reserves Replacement Acc. Balance</t>
  </si>
  <si>
    <t>Total Units</t>
  </si>
  <si>
    <r>
      <t xml:space="preserve">DEVELOPMENT BUDGET: </t>
    </r>
    <r>
      <rPr>
        <b/>
        <i/>
        <u val="single"/>
        <sz val="14"/>
        <rFont val="Arial"/>
        <family val="2"/>
      </rPr>
      <t>SOURCES</t>
    </r>
  </si>
  <si>
    <r>
      <t xml:space="preserve">DEVELOPMENT BUDGET: </t>
    </r>
    <r>
      <rPr>
        <b/>
        <i/>
        <u val="single"/>
        <sz val="14"/>
        <rFont val="Arial"/>
        <family val="2"/>
      </rPr>
      <t>USES</t>
    </r>
  </si>
  <si>
    <t>Predevelopment</t>
  </si>
  <si>
    <t>Sources</t>
  </si>
  <si>
    <t>Position</t>
  </si>
  <si>
    <t>Rate</t>
  </si>
  <si>
    <t>Term YR</t>
  </si>
  <si>
    <t>Amount</t>
  </si>
  <si>
    <t>Total</t>
  </si>
  <si>
    <t>Per Unit</t>
  </si>
  <si>
    <t xml:space="preserve">Site Appraisal </t>
  </si>
  <si>
    <t>Environmental</t>
  </si>
  <si>
    <t>Earnest Money</t>
  </si>
  <si>
    <t xml:space="preserve">Other: </t>
  </si>
  <si>
    <t>SUBTOTAL</t>
  </si>
  <si>
    <t>Acquisition</t>
  </si>
  <si>
    <t>1st</t>
  </si>
  <si>
    <t>Buildings</t>
  </si>
  <si>
    <t>2nd</t>
  </si>
  <si>
    <t>Land</t>
  </si>
  <si>
    <t xml:space="preserve">  </t>
  </si>
  <si>
    <t>Title and Recording</t>
  </si>
  <si>
    <t>Construction</t>
  </si>
  <si>
    <t>Hard Cost</t>
  </si>
  <si>
    <t>Site Work</t>
  </si>
  <si>
    <t>Demolition</t>
  </si>
  <si>
    <t xml:space="preserve">Residential </t>
  </si>
  <si>
    <t xml:space="preserve">Commercial </t>
  </si>
  <si>
    <t>General Conditions</t>
  </si>
  <si>
    <t>Contractor's Overhead</t>
  </si>
  <si>
    <t>Contractor's Profit</t>
  </si>
  <si>
    <t>Contingency</t>
  </si>
  <si>
    <t>Soft Cost</t>
  </si>
  <si>
    <t>Total Development Cost</t>
  </si>
  <si>
    <t xml:space="preserve">PERMANENT FINANCING </t>
  </si>
  <si>
    <t>PMT/YR</t>
  </si>
  <si>
    <t>Relocation</t>
  </si>
  <si>
    <t>Loan Type</t>
  </si>
  <si>
    <t>Soft Cost Contingency</t>
  </si>
  <si>
    <t>Appraised Value</t>
  </si>
  <si>
    <t xml:space="preserve">As is </t>
  </si>
  <si>
    <t>After Const.</t>
  </si>
  <si>
    <t>SUBTOTAL Hard and Soft</t>
  </si>
  <si>
    <t>Cash Flow Chart</t>
  </si>
  <si>
    <t>Number of units under construction</t>
  </si>
  <si>
    <t>Rent-up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</si>
  <si>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</si>
  <si>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</si>
  <si>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</si>
  <si>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</si>
  <si>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</si>
  <si>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</si>
  <si>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</si>
  <si>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</si>
  <si>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</si>
  <si>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10-12</t>
  </si>
  <si>
    <t xml:space="preserve">Uses </t>
  </si>
  <si>
    <t>Aquisition</t>
  </si>
  <si>
    <t>other</t>
  </si>
  <si>
    <t>Cumulative Project Cost</t>
  </si>
  <si>
    <t>Sources: Disbursements</t>
  </si>
  <si>
    <t>Loan Repayments:</t>
  </si>
  <si>
    <t>Outstanding Loan Balances:</t>
  </si>
  <si>
    <t>Permenant Financing</t>
  </si>
  <si>
    <t>Footnotes:</t>
  </si>
  <si>
    <t>PREDEVELOPMENT PHASE FUNDING</t>
  </si>
  <si>
    <t>ACQUISITION PHASE FUNDING</t>
  </si>
  <si>
    <t>CONSTRUCTIION  PHASE FUNDING</t>
  </si>
  <si>
    <t>PERMANENT FINANCING PHASE</t>
  </si>
  <si>
    <t>(Gap)/Surp</t>
  </si>
  <si>
    <t>Available:</t>
  </si>
  <si>
    <t>Using:</t>
  </si>
  <si>
    <t>Surp/(Gap):</t>
  </si>
  <si>
    <t xml:space="preserve">DHCD LOAN </t>
  </si>
  <si>
    <t>Location</t>
  </si>
  <si>
    <t>Interest Income</t>
  </si>
  <si>
    <t>3rd</t>
  </si>
  <si>
    <t>Carrying Charges</t>
  </si>
  <si>
    <t>Market Study</t>
  </si>
  <si>
    <t>(contract review)</t>
  </si>
  <si>
    <t>Non-Profit</t>
  </si>
  <si>
    <t>DHCA Loan To Value</t>
  </si>
  <si>
    <t>Other :  Roof (spent)</t>
  </si>
  <si>
    <t>Architect Design</t>
  </si>
  <si>
    <t>Architect Supervision</t>
  </si>
  <si>
    <t>Engineering</t>
  </si>
  <si>
    <t>Bldg report</t>
  </si>
  <si>
    <t>Environmental Site Assessment</t>
  </si>
  <si>
    <t>Survey (Boundary/Topo/As-Built)</t>
  </si>
  <si>
    <t>Building Permits</t>
  </si>
  <si>
    <t>Utility Tap Fees</t>
  </si>
  <si>
    <t>Hazard &amp; Liability Insurance (Construction Period)</t>
  </si>
  <si>
    <t>Real Estate Taxes/ Fees</t>
  </si>
  <si>
    <t>Appraisal</t>
  </si>
  <si>
    <t>Accounting/Audit</t>
  </si>
  <si>
    <t>Cost Certification</t>
  </si>
  <si>
    <t>Legal Fees: Real Estate (Developer)</t>
  </si>
  <si>
    <t>Consultant Fees</t>
  </si>
  <si>
    <t>Construction Management Fees</t>
  </si>
  <si>
    <t>Developer Fees</t>
  </si>
  <si>
    <t>Const Loan Points/Fees</t>
  </si>
  <si>
    <t>Acquisition Loan Fees (Refinancing)</t>
  </si>
  <si>
    <t>Acquisition Loan Interest</t>
  </si>
  <si>
    <t>Construction Loan Title &amp; Recording</t>
  </si>
  <si>
    <t>Constr Loan Legal (Bank)</t>
  </si>
  <si>
    <t>Construction Loan Interest</t>
  </si>
  <si>
    <t>Permanent  Loan Points/Fees</t>
  </si>
  <si>
    <t>Tax Credit Application Fees</t>
  </si>
  <si>
    <t>Tax Credit Reservation &amp; Monitoring Fees</t>
  </si>
  <si>
    <t>Legal/Organizational Fees (Developer)</t>
  </si>
  <si>
    <t>CDA syndication costs</t>
  </si>
  <si>
    <t>Leasing/Marketing Expenses</t>
  </si>
  <si>
    <t>Teant services captialized for 5 years</t>
  </si>
  <si>
    <t>Tenant Relocation (Basis Eligible)</t>
  </si>
  <si>
    <t>Loss of Rents/Carrying Costs</t>
  </si>
  <si>
    <t>Rent Up Reserve</t>
  </si>
  <si>
    <t>Operating Reserves (Capitalized)</t>
  </si>
  <si>
    <t>Replacement Reserve (Capitalized)</t>
  </si>
  <si>
    <t>2br 30%</t>
  </si>
  <si>
    <t>1br - 30%</t>
  </si>
  <si>
    <t>1 br 40%</t>
  </si>
  <si>
    <t>2br 40%</t>
  </si>
  <si>
    <t>1br 60%</t>
  </si>
  <si>
    <t>2br 60%</t>
  </si>
  <si>
    <t>1br mkt</t>
  </si>
  <si>
    <t>2br mkt</t>
  </si>
  <si>
    <t>yes</t>
  </si>
  <si>
    <t>Total Professional Fees</t>
  </si>
  <si>
    <t>Total Administrative</t>
  </si>
  <si>
    <t>Total Utilities</t>
  </si>
  <si>
    <t>Total Repairs and Maintenance</t>
  </si>
  <si>
    <t>Total Marketing and Leasing</t>
  </si>
  <si>
    <t>Total Real Estate Taxes</t>
  </si>
  <si>
    <t>Total Insurance</t>
  </si>
  <si>
    <t>Total Property Management Fee</t>
  </si>
  <si>
    <t>Total Miscellaneous Expenses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</si>
</sst>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%"/>
    <numFmt numFmtId="170" formatCode="&quot;$&quot;#,##0"/>
    <numFmt numFmtId="171" formatCode="mm/dd/yy"/>
    <numFmt numFmtId="172" formatCode="mm/dd/yy_)"/>
    <numFmt numFmtId="173" formatCode="mmmm\-yy"/>
    <numFmt numFmtId="174" formatCode="[$-409]dddd\,\ mmmm\ dd\,\ yyyy"/>
  </numFmts>
  <fonts count="33">
    <font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i/>
      <u val="single"/>
      <sz val="12"/>
      <name val="Arial"/>
      <family val="0"/>
    </font>
    <font>
      <b/>
      <sz val="12"/>
      <name val="Arial"/>
      <family val="0"/>
    </font>
    <font>
      <i/>
      <sz val="10"/>
      <name val="Times New Roman"/>
      <family val="0"/>
    </font>
    <font>
      <i/>
      <sz val="12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i/>
      <u val="single"/>
      <sz val="14"/>
      <name val="Arial"/>
      <family val="2"/>
    </font>
    <font>
      <b/>
      <sz val="10"/>
      <name val="Times New Roman"/>
      <family val="0"/>
    </font>
    <font>
      <b/>
      <sz val="12"/>
      <name val="Times New Roman"/>
      <family val="1"/>
    </font>
    <font>
      <b/>
      <i/>
      <sz val="10"/>
      <name val="Times New Roman"/>
      <family val="0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sz val="11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i/>
      <sz val="14"/>
      <name val="Arial"/>
      <family val="2"/>
    </font>
    <font>
      <b/>
      <sz val="12"/>
      <color indexed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30" fillId="0" borderId="0">
      <alignment/>
      <protection/>
    </xf>
  </cellStyleXfs>
  <cellXfs count="374">
    <xf numFmtId="3" fontId="0" fillId="2" borderId="0" xfId="0" applyAlignment="1">
      <alignment/>
    </xf>
    <xf numFmtId="0" fontId="15" fillId="2" borderId="1" xfId="0" applyFont="1" applyBorder="1" applyAlignment="1" applyProtection="1">
      <alignment/>
      <protection locked="0"/>
    </xf>
    <xf numFmtId="0" fontId="1" fillId="2" borderId="0" xfId="0" applyFont="1" applyAlignment="1" applyProtection="1">
      <alignment horizontal="centerContinuous"/>
      <protection/>
    </xf>
    <xf numFmtId="3" fontId="0" fillId="2" borderId="0" xfId="0" applyAlignment="1" applyProtection="1">
      <alignment horizontal="centerContinuous"/>
      <protection/>
    </xf>
    <xf numFmtId="3" fontId="0" fillId="2" borderId="0" xfId="0" applyAlignment="1" applyProtection="1">
      <alignment/>
      <protection/>
    </xf>
    <xf numFmtId="0" fontId="2" fillId="2" borderId="0" xfId="0" applyFont="1" applyAlignment="1" applyProtection="1">
      <alignment/>
      <protection/>
    </xf>
    <xf numFmtId="0" fontId="0" fillId="2" borderId="2" xfId="0" applyBorder="1" applyAlignment="1" applyProtection="1">
      <alignment/>
      <protection/>
    </xf>
    <xf numFmtId="0" fontId="0" fillId="2" borderId="1" xfId="0" applyBorder="1" applyAlignment="1" applyProtection="1">
      <alignment/>
      <protection/>
    </xf>
    <xf numFmtId="0" fontId="0" fillId="2" borderId="3" xfId="0" applyBorder="1" applyAlignment="1" applyProtection="1">
      <alignment/>
      <protection/>
    </xf>
    <xf numFmtId="3" fontId="0" fillId="2" borderId="1" xfId="0" applyBorder="1" applyAlignment="1" applyProtection="1">
      <alignment/>
      <protection/>
    </xf>
    <xf numFmtId="3" fontId="0" fillId="2" borderId="4" xfId="0" applyBorder="1" applyAlignment="1" applyProtection="1">
      <alignment/>
      <protection/>
    </xf>
    <xf numFmtId="3" fontId="0" fillId="2" borderId="5" xfId="0" applyBorder="1" applyAlignment="1" applyProtection="1">
      <alignment/>
      <protection/>
    </xf>
    <xf numFmtId="0" fontId="0" fillId="2" borderId="6" xfId="0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3" fontId="0" fillId="2" borderId="0" xfId="0" applyBorder="1" applyAlignment="1" applyProtection="1">
      <alignment/>
      <protection/>
    </xf>
    <xf numFmtId="3" fontId="0" fillId="2" borderId="6" xfId="0" applyBorder="1" applyAlignment="1" applyProtection="1">
      <alignment/>
      <protection/>
    </xf>
    <xf numFmtId="3" fontId="0" fillId="2" borderId="7" xfId="0" applyBorder="1" applyAlignment="1" applyProtection="1">
      <alignment/>
      <protection/>
    </xf>
    <xf numFmtId="0" fontId="0" fillId="2" borderId="5" xfId="0" applyBorder="1" applyAlignment="1" applyProtection="1">
      <alignment/>
      <protection/>
    </xf>
    <xf numFmtId="1" fontId="0" fillId="2" borderId="6" xfId="0" applyNumberFormat="1" applyBorder="1" applyAlignment="1" applyProtection="1">
      <alignment/>
      <protection/>
    </xf>
    <xf numFmtId="3" fontId="0" fillId="2" borderId="6" xfId="0" applyBorder="1" applyAlignment="1" applyProtection="1">
      <alignment horizontal="right"/>
      <protection/>
    </xf>
    <xf numFmtId="14" fontId="0" fillId="2" borderId="7" xfId="0" applyNumberFormat="1" applyBorder="1" applyAlignment="1" applyProtection="1">
      <alignment horizontal="left"/>
      <protection/>
    </xf>
    <xf numFmtId="0" fontId="0" fillId="2" borderId="8" xfId="0" applyBorder="1" applyAlignment="1" applyProtection="1">
      <alignment/>
      <protection/>
    </xf>
    <xf numFmtId="14" fontId="0" fillId="2" borderId="6" xfId="0" applyNumberFormat="1" applyBorder="1" applyAlignment="1" applyProtection="1">
      <alignment/>
      <protection/>
    </xf>
    <xf numFmtId="0" fontId="17" fillId="2" borderId="0" xfId="0" applyFont="1" applyAlignment="1" applyProtection="1">
      <alignment/>
      <protection/>
    </xf>
    <xf numFmtId="0" fontId="4" fillId="2" borderId="0" xfId="0" applyFont="1" applyAlignment="1" applyProtection="1">
      <alignment/>
      <protection/>
    </xf>
    <xf numFmtId="3" fontId="0" fillId="2" borderId="9" xfId="0" applyBorder="1" applyAlignment="1" applyProtection="1">
      <alignment/>
      <protection/>
    </xf>
    <xf numFmtId="0" fontId="3" fillId="2" borderId="0" xfId="0" applyFont="1" applyBorder="1" applyAlignment="1" applyProtection="1">
      <alignment/>
      <protection/>
    </xf>
    <xf numFmtId="0" fontId="11" fillId="2" borderId="0" xfId="0" applyFont="1" applyBorder="1" applyAlignment="1" applyProtection="1">
      <alignment/>
      <protection/>
    </xf>
    <xf numFmtId="3" fontId="0" fillId="2" borderId="3" xfId="0" applyBorder="1" applyAlignment="1" applyProtection="1">
      <alignment/>
      <protection/>
    </xf>
    <xf numFmtId="0" fontId="4" fillId="2" borderId="3" xfId="0" applyFont="1" applyBorder="1" applyAlignment="1" applyProtection="1">
      <alignment/>
      <protection/>
    </xf>
    <xf numFmtId="0" fontId="4" fillId="2" borderId="10" xfId="0" applyFont="1" applyBorder="1" applyAlignment="1" applyProtection="1">
      <alignment horizontal="right"/>
      <protection/>
    </xf>
    <xf numFmtId="0" fontId="4" fillId="2" borderId="9" xfId="0" applyFont="1" applyBorder="1" applyAlignment="1" applyProtection="1">
      <alignment horizontal="right"/>
      <protection/>
    </xf>
    <xf numFmtId="3" fontId="0" fillId="2" borderId="2" xfId="0" applyBorder="1" applyAlignment="1" applyProtection="1">
      <alignment/>
      <protection/>
    </xf>
    <xf numFmtId="0" fontId="4" fillId="2" borderId="3" xfId="0" applyFont="1" applyBorder="1" applyAlignment="1" applyProtection="1">
      <alignment horizontal="right"/>
      <protection/>
    </xf>
    <xf numFmtId="37" fontId="0" fillId="2" borderId="9" xfId="0" applyNumberFormat="1" applyBorder="1" applyAlignment="1" applyProtection="1">
      <alignment horizontal="right"/>
      <protection/>
    </xf>
    <xf numFmtId="3" fontId="0" fillId="2" borderId="11" xfId="0" applyNumberFormat="1" applyBorder="1" applyAlignment="1" applyProtection="1">
      <alignment/>
      <protection/>
    </xf>
    <xf numFmtId="37" fontId="0" fillId="2" borderId="9" xfId="0" applyNumberFormat="1" applyFont="1" applyBorder="1" applyAlignment="1" applyProtection="1">
      <alignment horizontal="right"/>
      <protection/>
    </xf>
    <xf numFmtId="3" fontId="0" fillId="2" borderId="7" xfId="0" applyNumberFormat="1" applyBorder="1" applyAlignment="1" applyProtection="1">
      <alignment/>
      <protection/>
    </xf>
    <xf numFmtId="0" fontId="6" fillId="2" borderId="5" xfId="0" applyFont="1" applyBorder="1" applyAlignment="1" applyProtection="1">
      <alignment/>
      <protection/>
    </xf>
    <xf numFmtId="0" fontId="6" fillId="2" borderId="0" xfId="0" applyFont="1" applyBorder="1" applyAlignment="1" applyProtection="1">
      <alignment/>
      <protection/>
    </xf>
    <xf numFmtId="5" fontId="6" fillId="2" borderId="9" xfId="0" applyNumberFormat="1" applyFont="1" applyBorder="1" applyAlignment="1" applyProtection="1">
      <alignment horizontal="right"/>
      <protection/>
    </xf>
    <xf numFmtId="3" fontId="6" fillId="2" borderId="5" xfId="0" applyFont="1" applyBorder="1" applyAlignment="1" applyProtection="1">
      <alignment/>
      <protection/>
    </xf>
    <xf numFmtId="170" fontId="6" fillId="2" borderId="0" xfId="0" applyNumberFormat="1" applyFont="1" applyBorder="1" applyAlignment="1" applyProtection="1">
      <alignment/>
      <protection/>
    </xf>
    <xf numFmtId="3" fontId="6" fillId="2" borderId="0" xfId="0" applyFont="1" applyBorder="1" applyAlignment="1" applyProtection="1">
      <alignment/>
      <protection/>
    </xf>
    <xf numFmtId="3" fontId="0" fillId="2" borderId="8" xfId="0" applyBorder="1" applyAlignment="1" applyProtection="1">
      <alignment/>
      <protection/>
    </xf>
    <xf numFmtId="164" fontId="0" fillId="2" borderId="6" xfId="0" applyNumberFormat="1" applyBorder="1" applyAlignment="1" applyProtection="1">
      <alignment/>
      <protection/>
    </xf>
    <xf numFmtId="9" fontId="0" fillId="2" borderId="0" xfId="0" applyNumberFormat="1" applyBorder="1" applyAlignment="1" applyProtection="1">
      <alignment/>
      <protection/>
    </xf>
    <xf numFmtId="164" fontId="0" fillId="2" borderId="0" xfId="0" applyNumberFormat="1" applyBorder="1" applyAlignment="1" applyProtection="1">
      <alignment/>
      <protection/>
    </xf>
    <xf numFmtId="164" fontId="0" fillId="2" borderId="9" xfId="0" applyNumberFormat="1" applyBorder="1" applyAlignment="1" applyProtection="1">
      <alignment/>
      <protection/>
    </xf>
    <xf numFmtId="3" fontId="11" fillId="2" borderId="0" xfId="0" applyFont="1" applyBorder="1" applyAlignment="1" applyProtection="1">
      <alignment/>
      <protection/>
    </xf>
    <xf numFmtId="3" fontId="0" fillId="2" borderId="0" xfId="0" applyNumberFormat="1" applyBorder="1" applyAlignment="1" applyProtection="1">
      <alignment/>
      <protection/>
    </xf>
    <xf numFmtId="164" fontId="0" fillId="2" borderId="10" xfId="0" applyNumberFormat="1" applyBorder="1" applyAlignment="1" applyProtection="1">
      <alignment/>
      <protection/>
    </xf>
    <xf numFmtId="3" fontId="0" fillId="2" borderId="10" xfId="0" applyBorder="1" applyAlignment="1" applyProtection="1">
      <alignment/>
      <protection/>
    </xf>
    <xf numFmtId="3" fontId="0" fillId="2" borderId="9" xfId="0" applyNumberFormat="1" applyFont="1" applyBorder="1" applyAlignment="1" applyProtection="1">
      <alignment/>
      <protection/>
    </xf>
    <xf numFmtId="3" fontId="0" fillId="2" borderId="9" xfId="0" applyNumberFormat="1" applyBorder="1" applyAlignment="1" applyProtection="1">
      <alignment/>
      <protection/>
    </xf>
    <xf numFmtId="170" fontId="6" fillId="2" borderId="11" xfId="0" applyNumberFormat="1" applyFont="1" applyBorder="1" applyAlignment="1" applyProtection="1">
      <alignment/>
      <protection/>
    </xf>
    <xf numFmtId="170" fontId="6" fillId="2" borderId="9" xfId="0" applyNumberFormat="1" applyFont="1" applyBorder="1" applyAlignment="1" applyProtection="1">
      <alignment/>
      <protection/>
    </xf>
    <xf numFmtId="0" fontId="6" fillId="2" borderId="9" xfId="0" applyFont="1" applyBorder="1" applyAlignment="1" applyProtection="1">
      <alignment/>
      <protection/>
    </xf>
    <xf numFmtId="3" fontId="5" fillId="2" borderId="2" xfId="0" applyFont="1" applyBorder="1" applyAlignment="1" applyProtection="1">
      <alignment/>
      <protection/>
    </xf>
    <xf numFmtId="3" fontId="0" fillId="2" borderId="10" xfId="0" applyNumberFormat="1" applyBorder="1" applyAlignment="1" applyProtection="1">
      <alignment/>
      <protection/>
    </xf>
    <xf numFmtId="170" fontId="6" fillId="2" borderId="9" xfId="0" applyNumberFormat="1" applyFont="1" applyBorder="1" applyAlignment="1" applyProtection="1">
      <alignment/>
      <protection/>
    </xf>
    <xf numFmtId="170" fontId="10" fillId="2" borderId="9" xfId="0" applyNumberFormat="1" applyFont="1" applyBorder="1" applyAlignment="1" applyProtection="1">
      <alignment/>
      <protection/>
    </xf>
    <xf numFmtId="3" fontId="0" fillId="2" borderId="11" xfId="0" applyBorder="1" applyAlignment="1" applyProtection="1">
      <alignment/>
      <protection/>
    </xf>
    <xf numFmtId="0" fontId="7" fillId="2" borderId="0" xfId="0" applyFont="1" applyBorder="1" applyAlignment="1" applyProtection="1">
      <alignment/>
      <protection/>
    </xf>
    <xf numFmtId="0" fontId="7" fillId="2" borderId="9" xfId="0" applyFont="1" applyBorder="1" applyAlignment="1" applyProtection="1">
      <alignment/>
      <protection/>
    </xf>
    <xf numFmtId="0" fontId="5" fillId="2" borderId="5" xfId="0" applyFont="1" applyBorder="1" applyAlignment="1" applyProtection="1">
      <alignment/>
      <protection/>
    </xf>
    <xf numFmtId="0" fontId="4" fillId="2" borderId="0" xfId="0" applyFont="1" applyBorder="1" applyAlignment="1" applyProtection="1">
      <alignment/>
      <protection/>
    </xf>
    <xf numFmtId="164" fontId="4" fillId="2" borderId="0" xfId="0" applyNumberFormat="1" applyFont="1" applyBorder="1" applyAlignment="1" applyProtection="1">
      <alignment/>
      <protection/>
    </xf>
    <xf numFmtId="10" fontId="0" fillId="2" borderId="0" xfId="0" applyNumberFormat="1" applyBorder="1" applyAlignment="1" applyProtection="1">
      <alignment/>
      <protection/>
    </xf>
    <xf numFmtId="0" fontId="6" fillId="2" borderId="12" xfId="0" applyFont="1" applyBorder="1" applyAlignment="1" applyProtection="1">
      <alignment/>
      <protection/>
    </xf>
    <xf numFmtId="0" fontId="6" fillId="2" borderId="13" xfId="0" applyFont="1" applyBorder="1" applyAlignment="1" applyProtection="1">
      <alignment/>
      <protection/>
    </xf>
    <xf numFmtId="3" fontId="4" fillId="2" borderId="3" xfId="0" applyFont="1" applyBorder="1" applyAlignment="1" applyProtection="1">
      <alignment/>
      <protection/>
    </xf>
    <xf numFmtId="0" fontId="4" fillId="2" borderId="3" xfId="0" applyFont="1" applyBorder="1" applyAlignment="1" applyProtection="1">
      <alignment horizontal="center"/>
      <protection/>
    </xf>
    <xf numFmtId="0" fontId="4" fillId="2" borderId="3" xfId="0" applyFont="1" applyBorder="1" applyAlignment="1" applyProtection="1">
      <alignment/>
      <protection/>
    </xf>
    <xf numFmtId="3" fontId="4" fillId="2" borderId="3" xfId="0" applyFont="1" applyBorder="1" applyAlignment="1" applyProtection="1">
      <alignment horizontal="right"/>
      <protection/>
    </xf>
    <xf numFmtId="3" fontId="5" fillId="2" borderId="0" xfId="0" applyFont="1" applyBorder="1" applyAlignment="1" applyProtection="1">
      <alignment/>
      <protection/>
    </xf>
    <xf numFmtId="0" fontId="6" fillId="2" borderId="8" xfId="0" applyFont="1" applyBorder="1" applyAlignment="1" applyProtection="1">
      <alignment/>
      <protection/>
    </xf>
    <xf numFmtId="170" fontId="6" fillId="2" borderId="6" xfId="0" applyNumberFormat="1" applyFont="1" applyBorder="1" applyAlignment="1" applyProtection="1">
      <alignment/>
      <protection/>
    </xf>
    <xf numFmtId="3" fontId="6" fillId="2" borderId="7" xfId="0" applyNumberFormat="1" applyFont="1" applyBorder="1" applyAlignment="1" applyProtection="1">
      <alignment/>
      <protection/>
    </xf>
    <xf numFmtId="170" fontId="6" fillId="2" borderId="13" xfId="0" applyNumberFormat="1" applyFont="1" applyBorder="1" applyAlignment="1" applyProtection="1">
      <alignment/>
      <protection/>
    </xf>
    <xf numFmtId="170" fontId="6" fillId="2" borderId="14" xfId="0" applyNumberFormat="1" applyFont="1" applyBorder="1" applyAlignment="1" applyProtection="1">
      <alignment/>
      <protection/>
    </xf>
    <xf numFmtId="3" fontId="0" fillId="2" borderId="0" xfId="0" applyNumberFormat="1" applyFont="1" applyBorder="1" applyAlignment="1" applyProtection="1">
      <alignment/>
      <protection/>
    </xf>
    <xf numFmtId="0" fontId="0" fillId="2" borderId="0" xfId="0" applyFont="1" applyBorder="1" applyAlignment="1" applyProtection="1">
      <alignment/>
      <protection/>
    </xf>
    <xf numFmtId="0" fontId="15" fillId="2" borderId="5" xfId="0" applyFont="1" applyBorder="1" applyAlignment="1" applyProtection="1">
      <alignment/>
      <protection locked="0"/>
    </xf>
    <xf numFmtId="3" fontId="15" fillId="2" borderId="0" xfId="0" applyFont="1" applyBorder="1" applyAlignment="1" applyProtection="1">
      <alignment/>
      <protection locked="0"/>
    </xf>
    <xf numFmtId="3" fontId="15" fillId="2" borderId="0" xfId="0" applyFont="1" applyAlignment="1" applyProtection="1">
      <alignment/>
      <protection locked="0"/>
    </xf>
    <xf numFmtId="10" fontId="15" fillId="2" borderId="0" xfId="0" applyNumberFormat="1" applyFont="1" applyBorder="1" applyAlignment="1" applyProtection="1">
      <alignment horizontal="center"/>
      <protection locked="0"/>
    </xf>
    <xf numFmtId="4" fontId="15" fillId="2" borderId="0" xfId="0" applyNumberFormat="1" applyFont="1" applyBorder="1" applyAlignment="1" applyProtection="1">
      <alignment horizontal="right"/>
      <protection locked="0"/>
    </xf>
    <xf numFmtId="3" fontId="0" fillId="2" borderId="0" xfId="0" applyBorder="1" applyAlignment="1" applyProtection="1">
      <alignment/>
      <protection locked="0"/>
    </xf>
    <xf numFmtId="3" fontId="15" fillId="2" borderId="5" xfId="0" applyFont="1" applyBorder="1" applyAlignment="1" applyProtection="1">
      <alignment/>
      <protection locked="0"/>
    </xf>
    <xf numFmtId="2" fontId="15" fillId="2" borderId="0" xfId="0" applyNumberFormat="1" applyFont="1" applyBorder="1" applyAlignment="1" applyProtection="1">
      <alignment horizontal="right"/>
      <protection locked="0"/>
    </xf>
    <xf numFmtId="3" fontId="15" fillId="2" borderId="11" xfId="0" applyNumberFormat="1" applyFont="1" applyBorder="1" applyAlignment="1" applyProtection="1">
      <alignment/>
      <protection locked="0"/>
    </xf>
    <xf numFmtId="0" fontId="15" fillId="2" borderId="0" xfId="0" applyFont="1" applyBorder="1" applyAlignment="1" applyProtection="1">
      <alignment/>
      <protection locked="0"/>
    </xf>
    <xf numFmtId="3" fontId="15" fillId="2" borderId="7" xfId="0" applyNumberFormat="1" applyFont="1" applyBorder="1" applyAlignment="1" applyProtection="1">
      <alignment/>
      <protection locked="0"/>
    </xf>
    <xf numFmtId="4" fontId="19" fillId="2" borderId="0" xfId="0" applyNumberFormat="1" applyFont="1" applyBorder="1" applyAlignment="1" applyProtection="1">
      <alignment horizontal="right"/>
      <protection locked="0"/>
    </xf>
    <xf numFmtId="170" fontId="15" fillId="0" borderId="11" xfId="0" applyNumberFormat="1" applyFont="1" applyFill="1" applyBorder="1" applyAlignment="1" applyProtection="1">
      <alignment/>
      <protection locked="0"/>
    </xf>
    <xf numFmtId="9" fontId="15" fillId="2" borderId="5" xfId="0" applyNumberFormat="1" applyFont="1" applyBorder="1" applyAlignment="1" applyProtection="1">
      <alignment/>
      <protection locked="0"/>
    </xf>
    <xf numFmtId="3" fontId="0" fillId="2" borderId="11" xfId="0" applyBorder="1" applyAlignment="1" applyProtection="1">
      <alignment/>
      <protection locked="0"/>
    </xf>
    <xf numFmtId="170" fontId="15" fillId="0" borderId="7" xfId="0" applyNumberFormat="1" applyFont="1" applyFill="1" applyBorder="1" applyAlignment="1" applyProtection="1">
      <alignment/>
      <protection locked="0"/>
    </xf>
    <xf numFmtId="9" fontId="15" fillId="2" borderId="8" xfId="0" applyNumberFormat="1" applyFont="1" applyBorder="1" applyAlignment="1" applyProtection="1">
      <alignment/>
      <protection locked="0"/>
    </xf>
    <xf numFmtId="3" fontId="0" fillId="2" borderId="6" xfId="0" applyBorder="1" applyAlignment="1" applyProtection="1">
      <alignment/>
      <protection locked="0"/>
    </xf>
    <xf numFmtId="3" fontId="0" fillId="2" borderId="7" xfId="0" applyBorder="1" applyAlignment="1" applyProtection="1">
      <alignment/>
      <protection locked="0"/>
    </xf>
    <xf numFmtId="3" fontId="15" fillId="2" borderId="2" xfId="0" applyFont="1" applyBorder="1" applyAlignment="1" applyProtection="1">
      <alignment/>
      <protection locked="0"/>
    </xf>
    <xf numFmtId="3" fontId="15" fillId="2" borderId="3" xfId="0" applyFont="1" applyBorder="1" applyAlignment="1" applyProtection="1">
      <alignment/>
      <protection locked="0"/>
    </xf>
    <xf numFmtId="3" fontId="15" fillId="2" borderId="10" xfId="0" applyFont="1" applyBorder="1" applyAlignment="1" applyProtection="1">
      <alignment/>
      <protection locked="0"/>
    </xf>
    <xf numFmtId="3" fontId="15" fillId="2" borderId="11" xfId="0" applyFont="1" applyBorder="1" applyAlignment="1" applyProtection="1">
      <alignment/>
      <protection locked="0"/>
    </xf>
    <xf numFmtId="169" fontId="15" fillId="2" borderId="0" xfId="0" applyNumberFormat="1" applyFont="1" applyBorder="1" applyAlignment="1" applyProtection="1">
      <alignment/>
      <protection locked="0"/>
    </xf>
    <xf numFmtId="164" fontId="15" fillId="2" borderId="11" xfId="0" applyNumberFormat="1" applyFont="1" applyBorder="1" applyAlignment="1" applyProtection="1">
      <alignment/>
      <protection locked="0"/>
    </xf>
    <xf numFmtId="3" fontId="15" fillId="2" borderId="8" xfId="0" applyFont="1" applyBorder="1" applyAlignment="1" applyProtection="1">
      <alignment/>
      <protection locked="0"/>
    </xf>
    <xf numFmtId="3" fontId="15" fillId="2" borderId="6" xfId="0" applyFont="1" applyBorder="1" applyAlignment="1" applyProtection="1">
      <alignment/>
      <protection locked="0"/>
    </xf>
    <xf numFmtId="3" fontId="15" fillId="2" borderId="7" xfId="0" applyFont="1" applyBorder="1" applyAlignment="1" applyProtection="1">
      <alignment/>
      <protection locked="0"/>
    </xf>
    <xf numFmtId="164" fontId="15" fillId="2" borderId="0" xfId="0" applyNumberFormat="1" applyFont="1" applyBorder="1" applyAlignment="1" applyProtection="1">
      <alignment/>
      <protection locked="0"/>
    </xf>
    <xf numFmtId="3" fontId="15" fillId="2" borderId="0" xfId="0" applyNumberFormat="1" applyFont="1" applyBorder="1" applyAlignment="1" applyProtection="1">
      <alignment/>
      <protection locked="0"/>
    </xf>
    <xf numFmtId="3" fontId="15" fillId="2" borderId="6" xfId="0" applyNumberFormat="1" applyFont="1" applyBorder="1" applyAlignment="1" applyProtection="1">
      <alignment/>
      <protection locked="0"/>
    </xf>
    <xf numFmtId="1" fontId="0" fillId="2" borderId="0" xfId="0" applyNumberFormat="1" applyBorder="1" applyAlignment="1" applyProtection="1">
      <alignment/>
      <protection/>
    </xf>
    <xf numFmtId="0" fontId="6" fillId="2" borderId="0" xfId="0" applyFont="1" applyAlignment="1" applyProtection="1">
      <alignment/>
      <protection/>
    </xf>
    <xf numFmtId="3" fontId="0" fillId="2" borderId="15" xfId="0" applyBorder="1" applyAlignment="1" applyProtection="1">
      <alignment horizontal="centerContinuous"/>
      <protection/>
    </xf>
    <xf numFmtId="3" fontId="0" fillId="2" borderId="1" xfId="0" applyBorder="1" applyAlignment="1" applyProtection="1">
      <alignment horizontal="centerContinuous"/>
      <protection/>
    </xf>
    <xf numFmtId="3" fontId="0" fillId="2" borderId="4" xfId="0" applyBorder="1" applyAlignment="1" applyProtection="1">
      <alignment horizontal="centerContinuous"/>
      <protection/>
    </xf>
    <xf numFmtId="0" fontId="0" fillId="2" borderId="10" xfId="0" applyBorder="1" applyAlignment="1" applyProtection="1">
      <alignment/>
      <protection/>
    </xf>
    <xf numFmtId="0" fontId="0" fillId="2" borderId="16" xfId="0" applyBorder="1" applyAlignment="1" applyProtection="1">
      <alignment/>
      <protection/>
    </xf>
    <xf numFmtId="0" fontId="0" fillId="2" borderId="10" xfId="0" applyBorder="1" applyAlignment="1" applyProtection="1">
      <alignment horizontal="center"/>
      <protection/>
    </xf>
    <xf numFmtId="3" fontId="0" fillId="2" borderId="16" xfId="0" applyBorder="1" applyAlignment="1" applyProtection="1">
      <alignment horizontal="center"/>
      <protection/>
    </xf>
    <xf numFmtId="3" fontId="0" fillId="2" borderId="17" xfId="0" applyBorder="1" applyAlignment="1" applyProtection="1">
      <alignment/>
      <protection/>
    </xf>
    <xf numFmtId="0" fontId="0" fillId="2" borderId="8" xfId="0" applyFont="1" applyBorder="1" applyAlignment="1" applyProtection="1">
      <alignment/>
      <protection/>
    </xf>
    <xf numFmtId="0" fontId="0" fillId="2" borderId="7" xfId="0" applyFont="1" applyBorder="1" applyAlignment="1" applyProtection="1">
      <alignment/>
      <protection/>
    </xf>
    <xf numFmtId="0" fontId="0" fillId="2" borderId="8" xfId="0" applyFont="1" applyBorder="1" applyAlignment="1" applyProtection="1">
      <alignment horizontal="center" wrapText="1"/>
      <protection/>
    </xf>
    <xf numFmtId="0" fontId="0" fillId="2" borderId="18" xfId="0" applyFont="1" applyBorder="1" applyAlignment="1" applyProtection="1">
      <alignment horizontal="center"/>
      <protection/>
    </xf>
    <xf numFmtId="0" fontId="0" fillId="2" borderId="7" xfId="0" applyFont="1" applyBorder="1" applyAlignment="1" applyProtection="1">
      <alignment horizontal="center"/>
      <protection/>
    </xf>
    <xf numFmtId="3" fontId="0" fillId="2" borderId="18" xfId="0" applyBorder="1" applyAlignment="1" applyProtection="1">
      <alignment horizontal="center"/>
      <protection/>
    </xf>
    <xf numFmtId="3" fontId="0" fillId="2" borderId="17" xfId="0" applyNumberFormat="1" applyBorder="1" applyAlignment="1" applyProtection="1">
      <alignment/>
      <protection/>
    </xf>
    <xf numFmtId="1" fontId="20" fillId="2" borderId="17" xfId="0" applyNumberFormat="1" applyFont="1" applyBorder="1" applyAlignment="1" applyProtection="1">
      <alignment/>
      <protection/>
    </xf>
    <xf numFmtId="10" fontId="0" fillId="2" borderId="17" xfId="0" applyNumberFormat="1" applyBorder="1" applyAlignment="1" applyProtection="1">
      <alignment/>
      <protection/>
    </xf>
    <xf numFmtId="10" fontId="0" fillId="3" borderId="17" xfId="0" applyNumberFormat="1" applyFill="1" applyBorder="1" applyAlignment="1" applyProtection="1">
      <alignment/>
      <protection/>
    </xf>
    <xf numFmtId="3" fontId="6" fillId="2" borderId="15" xfId="0" applyFont="1" applyBorder="1" applyAlignment="1" applyProtection="1">
      <alignment/>
      <protection/>
    </xf>
    <xf numFmtId="3" fontId="6" fillId="2" borderId="17" xfId="0" applyFont="1" applyBorder="1" applyAlignment="1" applyProtection="1">
      <alignment/>
      <protection/>
    </xf>
    <xf numFmtId="3" fontId="6" fillId="3" borderId="19" xfId="0" applyFont="1" applyFill="1" applyBorder="1" applyAlignment="1" applyProtection="1">
      <alignment/>
      <protection/>
    </xf>
    <xf numFmtId="3" fontId="6" fillId="3" borderId="11" xfId="0" applyFont="1" applyFill="1" applyBorder="1" applyAlignment="1" applyProtection="1">
      <alignment/>
      <protection/>
    </xf>
    <xf numFmtId="0" fontId="9" fillId="2" borderId="5" xfId="0" applyFont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3" fontId="6" fillId="3" borderId="18" xfId="0" applyFont="1" applyFill="1" applyBorder="1" applyAlignment="1" applyProtection="1">
      <alignment/>
      <protection/>
    </xf>
    <xf numFmtId="0" fontId="13" fillId="2" borderId="8" xfId="0" applyFont="1" applyBorder="1" applyAlignment="1" applyProtection="1">
      <alignment/>
      <protection/>
    </xf>
    <xf numFmtId="0" fontId="14" fillId="2" borderId="6" xfId="0" applyFont="1" applyBorder="1" applyAlignment="1" applyProtection="1">
      <alignment/>
      <protection/>
    </xf>
    <xf numFmtId="0" fontId="12" fillId="2" borderId="6" xfId="0" applyFont="1" applyBorder="1" applyAlignment="1" applyProtection="1">
      <alignment/>
      <protection/>
    </xf>
    <xf numFmtId="0" fontId="6" fillId="2" borderId="6" xfId="0" applyFont="1" applyBorder="1" applyAlignment="1" applyProtection="1">
      <alignment/>
      <protection/>
    </xf>
    <xf numFmtId="170" fontId="6" fillId="2" borderId="17" xfId="0" applyNumberFormat="1" applyFont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3" fontId="0" fillId="2" borderId="15" xfId="0" applyBorder="1" applyAlignment="1" applyProtection="1">
      <alignment/>
      <protection/>
    </xf>
    <xf numFmtId="3" fontId="0" fillId="2" borderId="1" xfId="0" applyBorder="1" applyAlignment="1" applyProtection="1">
      <alignment horizontal="right"/>
      <protection/>
    </xf>
    <xf numFmtId="3" fontId="0" fillId="2" borderId="17" xfId="0" applyBorder="1" applyAlignment="1" applyProtection="1">
      <alignment horizontal="right"/>
      <protection/>
    </xf>
    <xf numFmtId="0" fontId="8" fillId="2" borderId="5" xfId="0" applyFont="1" applyBorder="1" applyAlignment="1" applyProtection="1">
      <alignment/>
      <protection/>
    </xf>
    <xf numFmtId="0" fontId="8" fillId="2" borderId="0" xfId="0" applyFont="1" applyBorder="1" applyAlignment="1" applyProtection="1">
      <alignment/>
      <protection/>
    </xf>
    <xf numFmtId="164" fontId="0" fillId="2" borderId="11" xfId="0" applyNumberFormat="1" applyFont="1" applyBorder="1" applyAlignment="1" applyProtection="1">
      <alignment/>
      <protection/>
    </xf>
    <xf numFmtId="164" fontId="0" fillId="2" borderId="11" xfId="0" applyNumberFormat="1" applyBorder="1" applyAlignment="1" applyProtection="1">
      <alignment/>
      <protection/>
    </xf>
    <xf numFmtId="164" fontId="0" fillId="2" borderId="7" xfId="0" applyNumberFormat="1" applyFont="1" applyBorder="1" applyAlignment="1" applyProtection="1">
      <alignment/>
      <protection/>
    </xf>
    <xf numFmtId="3" fontId="4" fillId="2" borderId="5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3" fontId="4" fillId="2" borderId="11" xfId="0" applyFont="1" applyBorder="1" applyAlignment="1" applyProtection="1">
      <alignment/>
      <protection/>
    </xf>
    <xf numFmtId="3" fontId="6" fillId="2" borderId="6" xfId="0" applyFont="1" applyBorder="1" applyAlignment="1" applyProtection="1">
      <alignment/>
      <protection/>
    </xf>
    <xf numFmtId="164" fontId="6" fillId="2" borderId="7" xfId="0" applyNumberFormat="1" applyFont="1" applyBorder="1" applyAlignment="1" applyProtection="1">
      <alignment/>
      <protection/>
    </xf>
    <xf numFmtId="164" fontId="0" fillId="2" borderId="0" xfId="0" applyNumberFormat="1" applyAlignment="1" applyProtection="1">
      <alignment/>
      <protection/>
    </xf>
    <xf numFmtId="164" fontId="0" fillId="2" borderId="3" xfId="0" applyNumberFormat="1" applyBorder="1" applyAlignment="1" applyProtection="1">
      <alignment/>
      <protection/>
    </xf>
    <xf numFmtId="164" fontId="20" fillId="2" borderId="11" xfId="0" applyNumberFormat="1" applyFont="1" applyBorder="1" applyAlignment="1" applyProtection="1">
      <alignment/>
      <protection/>
    </xf>
    <xf numFmtId="164" fontId="20" fillId="2" borderId="7" xfId="0" applyNumberFormat="1" applyFont="1" applyBorder="1" applyAlignment="1" applyProtection="1">
      <alignment/>
      <protection/>
    </xf>
    <xf numFmtId="164" fontId="8" fillId="2" borderId="11" xfId="0" applyNumberFormat="1" applyFont="1" applyBorder="1" applyAlignment="1" applyProtection="1">
      <alignment/>
      <protection/>
    </xf>
    <xf numFmtId="164" fontId="8" fillId="2" borderId="5" xfId="0" applyNumberFormat="1" applyFont="1" applyBorder="1" applyAlignment="1" applyProtection="1">
      <alignment/>
      <protection/>
    </xf>
    <xf numFmtId="164" fontId="8" fillId="2" borderId="0" xfId="0" applyNumberFormat="1" applyFont="1" applyBorder="1" applyAlignment="1" applyProtection="1">
      <alignment/>
      <protection/>
    </xf>
    <xf numFmtId="164" fontId="6" fillId="2" borderId="8" xfId="0" applyNumberFormat="1" applyFont="1" applyBorder="1" applyAlignment="1" applyProtection="1">
      <alignment/>
      <protection/>
    </xf>
    <xf numFmtId="164" fontId="6" fillId="2" borderId="6" xfId="0" applyNumberFormat="1" applyFont="1" applyBorder="1" applyAlignment="1" applyProtection="1">
      <alignment/>
      <protection/>
    </xf>
    <xf numFmtId="3" fontId="6" fillId="2" borderId="2" xfId="0" applyFont="1" applyBorder="1" applyAlignment="1" applyProtection="1">
      <alignment/>
      <protection/>
    </xf>
    <xf numFmtId="4" fontId="0" fillId="2" borderId="11" xfId="0" applyNumberFormat="1" applyBorder="1" applyAlignment="1" applyProtection="1">
      <alignment/>
      <protection/>
    </xf>
    <xf numFmtId="4" fontId="0" fillId="2" borderId="0" xfId="0" applyNumberFormat="1" applyBorder="1" applyAlignment="1" applyProtection="1">
      <alignment/>
      <protection/>
    </xf>
    <xf numFmtId="3" fontId="0" fillId="2" borderId="2" xfId="0" applyFont="1" applyBorder="1" applyAlignment="1" applyProtection="1">
      <alignment/>
      <protection/>
    </xf>
    <xf numFmtId="3" fontId="0" fillId="2" borderId="3" xfId="0" applyFont="1" applyBorder="1" applyAlignment="1" applyProtection="1">
      <alignment/>
      <protection/>
    </xf>
    <xf numFmtId="170" fontId="0" fillId="2" borderId="3" xfId="0" applyNumberFormat="1" applyFont="1" applyBorder="1" applyAlignment="1" applyProtection="1">
      <alignment/>
      <protection/>
    </xf>
    <xf numFmtId="170" fontId="0" fillId="2" borderId="10" xfId="0" applyNumberFormat="1" applyFont="1" applyBorder="1" applyAlignment="1" applyProtection="1">
      <alignment/>
      <protection/>
    </xf>
    <xf numFmtId="3" fontId="0" fillId="2" borderId="0" xfId="0" applyFont="1" applyAlignment="1" applyProtection="1">
      <alignment/>
      <protection/>
    </xf>
    <xf numFmtId="3" fontId="0" fillId="2" borderId="8" xfId="0" applyFont="1" applyBorder="1" applyAlignment="1" applyProtection="1">
      <alignment/>
      <protection/>
    </xf>
    <xf numFmtId="3" fontId="0" fillId="2" borderId="6" xfId="0" applyFont="1" applyBorder="1" applyAlignment="1" applyProtection="1">
      <alignment/>
      <protection/>
    </xf>
    <xf numFmtId="170" fontId="0" fillId="2" borderId="6" xfId="0" applyNumberFormat="1" applyFont="1" applyBorder="1" applyAlignment="1" applyProtection="1">
      <alignment/>
      <protection/>
    </xf>
    <xf numFmtId="3" fontId="15" fillId="2" borderId="17" xfId="0" applyFont="1" applyBorder="1" applyAlignment="1" applyProtection="1">
      <alignment/>
      <protection locked="0"/>
    </xf>
    <xf numFmtId="1" fontId="15" fillId="2" borderId="17" xfId="0" applyNumberFormat="1" applyFont="1" applyBorder="1" applyAlignment="1" applyProtection="1">
      <alignment/>
      <protection locked="0"/>
    </xf>
    <xf numFmtId="3" fontId="15" fillId="2" borderId="17" xfId="0" applyFont="1" applyBorder="1" applyAlignment="1" applyProtection="1">
      <alignment/>
      <protection locked="0"/>
    </xf>
    <xf numFmtId="10" fontId="16" fillId="2" borderId="17" xfId="0" applyNumberFormat="1" applyFont="1" applyBorder="1" applyAlignment="1" applyProtection="1">
      <alignment/>
      <protection locked="0"/>
    </xf>
    <xf numFmtId="10" fontId="15" fillId="2" borderId="4" xfId="0" applyNumberFormat="1" applyFont="1" applyBorder="1" applyAlignment="1" applyProtection="1">
      <alignment horizontal="left"/>
      <protection locked="0"/>
    </xf>
    <xf numFmtId="0" fontId="2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14" fontId="0" fillId="0" borderId="7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5" fontId="0" fillId="0" borderId="23" xfId="0" applyNumberFormat="1" applyFont="1" applyBorder="1" applyAlignment="1" applyProtection="1">
      <alignment/>
      <protection/>
    </xf>
    <xf numFmtId="9" fontId="0" fillId="0" borderId="23" xfId="0" applyNumberFormat="1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15" fillId="0" borderId="1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31" xfId="0" applyFont="1" applyBorder="1" applyAlignment="1" applyProtection="1">
      <alignment/>
      <protection/>
    </xf>
    <xf numFmtId="0" fontId="15" fillId="0" borderId="32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5" fontId="0" fillId="0" borderId="34" xfId="0" applyNumberFormat="1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9" fontId="0" fillId="0" borderId="37" xfId="0" applyNumberFormat="1" applyFont="1" applyBorder="1" applyAlignment="1" applyProtection="1">
      <alignment/>
      <protection/>
    </xf>
    <xf numFmtId="37" fontId="15" fillId="0" borderId="19" xfId="0" applyNumberFormat="1" applyFont="1" applyBorder="1" applyAlignment="1" applyProtection="1">
      <alignment/>
      <protection locked="0"/>
    </xf>
    <xf numFmtId="37" fontId="0" fillId="0" borderId="36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0" fontId="15" fillId="0" borderId="31" xfId="0" applyFont="1" applyBorder="1" applyAlignment="1" applyProtection="1">
      <alignment/>
      <protection locked="0"/>
    </xf>
    <xf numFmtId="37" fontId="15" fillId="0" borderId="0" xfId="0" applyNumberFormat="1" applyFont="1" applyBorder="1" applyAlignment="1" applyProtection="1">
      <alignment/>
      <protection locked="0"/>
    </xf>
    <xf numFmtId="37" fontId="23" fillId="0" borderId="0" xfId="0" applyNumberFormat="1" applyFont="1" applyBorder="1" applyAlignment="1" applyProtection="1">
      <alignment/>
      <protection locked="0"/>
    </xf>
    <xf numFmtId="9" fontId="4" fillId="0" borderId="37" xfId="0" applyNumberFormat="1" applyFont="1" applyBorder="1" applyAlignment="1" applyProtection="1">
      <alignment/>
      <protection/>
    </xf>
    <xf numFmtId="37" fontId="23" fillId="0" borderId="19" xfId="0" applyNumberFormat="1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/>
    </xf>
    <xf numFmtId="5" fontId="0" fillId="0" borderId="38" xfId="0" applyNumberFormat="1" applyFont="1" applyBorder="1" applyAlignment="1" applyProtection="1">
      <alignment/>
      <protection/>
    </xf>
    <xf numFmtId="9" fontId="0" fillId="0" borderId="39" xfId="0" applyNumberFormat="1" applyFont="1" applyBorder="1" applyAlignment="1" applyProtection="1">
      <alignment/>
      <protection/>
    </xf>
    <xf numFmtId="5" fontId="0" fillId="0" borderId="40" xfId="0" applyNumberFormat="1" applyFont="1" applyBorder="1" applyAlignment="1" applyProtection="1">
      <alignment/>
      <protection/>
    </xf>
    <xf numFmtId="5" fontId="0" fillId="0" borderId="41" xfId="0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9" fontId="6" fillId="0" borderId="42" xfId="0" applyNumberFormat="1" applyFont="1" applyBorder="1" applyAlignment="1" applyProtection="1">
      <alignment/>
      <protection/>
    </xf>
    <xf numFmtId="5" fontId="0" fillId="0" borderId="43" xfId="0" applyNumberFormat="1" applyFont="1" applyBorder="1" applyAlignment="1" applyProtection="1">
      <alignment/>
      <protection/>
    </xf>
    <xf numFmtId="9" fontId="0" fillId="0" borderId="44" xfId="0" applyNumberFormat="1" applyFont="1" applyBorder="1" applyAlignment="1" applyProtection="1">
      <alignment/>
      <protection/>
    </xf>
    <xf numFmtId="5" fontId="0" fillId="0" borderId="45" xfId="0" applyNumberFormat="1" applyFont="1" applyBorder="1" applyAlignment="1" applyProtection="1">
      <alignment/>
      <protection/>
    </xf>
    <xf numFmtId="5" fontId="0" fillId="0" borderId="46" xfId="0" applyNumberFormat="1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 horizontal="right"/>
      <protection/>
    </xf>
    <xf numFmtId="0" fontId="0" fillId="0" borderId="49" xfId="0" applyFont="1" applyBorder="1" applyAlignment="1" applyProtection="1">
      <alignment horizontal="right"/>
      <protection/>
    </xf>
    <xf numFmtId="5" fontId="0" fillId="0" borderId="50" xfId="0" applyNumberFormat="1" applyFont="1" applyBorder="1" applyAlignment="1" applyProtection="1">
      <alignment/>
      <protection/>
    </xf>
    <xf numFmtId="5" fontId="0" fillId="0" borderId="51" xfId="0" applyNumberFormat="1" applyFont="1" applyBorder="1" applyAlignment="1" applyProtection="1">
      <alignment/>
      <protection/>
    </xf>
    <xf numFmtId="5" fontId="15" fillId="0" borderId="19" xfId="0" applyNumberFormat="1" applyFont="1" applyBorder="1" applyAlignment="1" applyProtection="1">
      <alignment/>
      <protection locked="0"/>
    </xf>
    <xf numFmtId="5" fontId="20" fillId="0" borderId="52" xfId="0" applyNumberFormat="1" applyFont="1" applyBorder="1" applyAlignment="1" applyProtection="1">
      <alignment/>
      <protection/>
    </xf>
    <xf numFmtId="5" fontId="23" fillId="0" borderId="19" xfId="0" applyNumberFormat="1" applyFont="1" applyBorder="1" applyAlignment="1" applyProtection="1">
      <alignment/>
      <protection locked="0"/>
    </xf>
    <xf numFmtId="5" fontId="22" fillId="0" borderId="52" xfId="0" applyNumberFormat="1" applyFont="1" applyBorder="1" applyAlignment="1" applyProtection="1">
      <alignment/>
      <protection/>
    </xf>
    <xf numFmtId="5" fontId="0" fillId="0" borderId="53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5" fontId="0" fillId="0" borderId="52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 horizontal="center"/>
      <protection/>
    </xf>
    <xf numFmtId="170" fontId="0" fillId="0" borderId="38" xfId="0" applyNumberFormat="1" applyFont="1" applyBorder="1" applyAlignment="1" applyProtection="1">
      <alignment/>
      <protection/>
    </xf>
    <xf numFmtId="9" fontId="0" fillId="0" borderId="35" xfId="0" applyNumberFormat="1" applyFont="1" applyBorder="1" applyAlignment="1" applyProtection="1">
      <alignment/>
      <protection/>
    </xf>
    <xf numFmtId="37" fontId="20" fillId="0" borderId="36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7" fontId="22" fillId="0" borderId="36" xfId="0" applyNumberFormat="1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 locked="0"/>
    </xf>
    <xf numFmtId="5" fontId="4" fillId="0" borderId="52" xfId="0" applyNumberFormat="1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170" fontId="0" fillId="0" borderId="20" xfId="0" applyNumberFormat="1" applyFont="1" applyBorder="1" applyAlignment="1" applyProtection="1">
      <alignment/>
      <protection/>
    </xf>
    <xf numFmtId="5" fontId="0" fillId="0" borderId="20" xfId="0" applyNumberFormat="1" applyFont="1" applyBorder="1" applyAlignment="1" applyProtection="1">
      <alignment/>
      <protection/>
    </xf>
    <xf numFmtId="5" fontId="0" fillId="0" borderId="55" xfId="0" applyNumberFormat="1" applyFont="1" applyBorder="1" applyAlignment="1" applyProtection="1">
      <alignment/>
      <protection/>
    </xf>
    <xf numFmtId="5" fontId="0" fillId="0" borderId="56" xfId="0" applyNumberFormat="1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5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5" fontId="0" fillId="0" borderId="0" xfId="0" applyNumberFormat="1" applyFont="1" applyAlignment="1" applyProtection="1">
      <alignment/>
      <protection locked="0"/>
    </xf>
    <xf numFmtId="5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 horizontal="right"/>
      <protection/>
    </xf>
    <xf numFmtId="9" fontId="15" fillId="2" borderId="4" xfId="0" applyNumberFormat="1" applyFont="1" applyBorder="1" applyAlignment="1" applyProtection="1">
      <alignment horizontal="left"/>
      <protection locked="0"/>
    </xf>
    <xf numFmtId="173" fontId="15" fillId="0" borderId="32" xfId="0" applyNumberFormat="1" applyFont="1" applyBorder="1" applyAlignment="1" applyProtection="1">
      <alignment horizontal="center"/>
      <protection locked="0"/>
    </xf>
    <xf numFmtId="0" fontId="5" fillId="2" borderId="0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170" fontId="0" fillId="0" borderId="6" xfId="0" applyNumberFormat="1" applyFont="1" applyBorder="1" applyAlignment="1" applyProtection="1">
      <alignment/>
      <protection/>
    </xf>
    <xf numFmtId="5" fontId="0" fillId="0" borderId="6" xfId="0" applyNumberFormat="1" applyFont="1" applyBorder="1" applyAlignment="1" applyProtection="1">
      <alignment/>
      <protection/>
    </xf>
    <xf numFmtId="5" fontId="0" fillId="0" borderId="18" xfId="0" applyNumberFormat="1" applyFont="1" applyBorder="1" applyAlignment="1" applyProtection="1">
      <alignment/>
      <protection/>
    </xf>
    <xf numFmtId="5" fontId="0" fillId="0" borderId="59" xfId="0" applyNumberFormat="1" applyFont="1" applyBorder="1" applyAlignment="1" applyProtection="1">
      <alignment/>
      <protection/>
    </xf>
    <xf numFmtId="3" fontId="20" fillId="2" borderId="17" xfId="0" applyFont="1" applyBorder="1" applyAlignment="1" applyProtection="1">
      <alignment horizontal="right"/>
      <protection/>
    </xf>
    <xf numFmtId="3" fontId="0" fillId="2" borderId="0" xfId="0" applyAlignment="1" applyProtection="1">
      <alignment/>
      <protection locked="0"/>
    </xf>
    <xf numFmtId="3" fontId="6" fillId="2" borderId="0" xfId="0" applyFont="1" applyAlignment="1" applyProtection="1">
      <alignment/>
      <protection/>
    </xf>
    <xf numFmtId="0" fontId="17" fillId="2" borderId="0" xfId="0" applyFont="1" applyBorder="1" applyAlignment="1" applyProtection="1">
      <alignment/>
      <protection/>
    </xf>
    <xf numFmtId="0" fontId="4" fillId="2" borderId="0" xfId="0" applyFont="1" applyBorder="1" applyAlignment="1" applyProtection="1">
      <alignment/>
      <protection/>
    </xf>
    <xf numFmtId="3" fontId="15" fillId="2" borderId="0" xfId="0" applyFont="1" applyBorder="1" applyAlignment="1" applyProtection="1">
      <alignment/>
      <protection/>
    </xf>
    <xf numFmtId="3" fontId="0" fillId="2" borderId="0" xfId="0" applyBorder="1" applyAlignment="1" applyProtection="1">
      <alignment horizontal="right"/>
      <protection/>
    </xf>
    <xf numFmtId="0" fontId="4" fillId="2" borderId="11" xfId="0" applyFont="1" applyBorder="1" applyAlignment="1" applyProtection="1">
      <alignment horizontal="right"/>
      <protection/>
    </xf>
    <xf numFmtId="0" fontId="4" fillId="2" borderId="0" xfId="0" applyFont="1" applyBorder="1" applyAlignment="1" applyProtection="1">
      <alignment horizontal="right" wrapText="1"/>
      <protection/>
    </xf>
    <xf numFmtId="3" fontId="4" fillId="2" borderId="0" xfId="0" applyNumberFormat="1" applyFont="1" applyBorder="1" applyAlignment="1" applyProtection="1">
      <alignment horizontal="right" wrapText="1"/>
      <protection/>
    </xf>
    <xf numFmtId="3" fontId="0" fillId="2" borderId="11" xfId="0" applyBorder="1" applyAlignment="1" applyProtection="1">
      <alignment horizontal="right" wrapText="1"/>
      <protection/>
    </xf>
    <xf numFmtId="3" fontId="0" fillId="2" borderId="0" xfId="0" applyAlignment="1" applyProtection="1">
      <alignment horizontal="right" wrapText="1"/>
      <protection/>
    </xf>
    <xf numFmtId="3" fontId="20" fillId="2" borderId="11" xfId="0" applyFont="1" applyBorder="1" applyAlignment="1" applyProtection="1">
      <alignment/>
      <protection/>
    </xf>
    <xf numFmtId="170" fontId="21" fillId="2" borderId="11" xfId="0" applyNumberFormat="1" applyFont="1" applyBorder="1" applyAlignment="1" applyProtection="1">
      <alignment/>
      <protection/>
    </xf>
    <xf numFmtId="3" fontId="20" fillId="2" borderId="11" xfId="0" applyNumberFormat="1" applyFont="1" applyBorder="1" applyAlignment="1" applyProtection="1">
      <alignment/>
      <protection/>
    </xf>
    <xf numFmtId="0" fontId="5" fillId="2" borderId="0" xfId="0" applyFont="1" applyBorder="1" applyAlignment="1" applyProtection="1">
      <alignment/>
      <protection/>
    </xf>
    <xf numFmtId="3" fontId="20" fillId="2" borderId="0" xfId="0" applyFont="1" applyBorder="1" applyAlignment="1" applyProtection="1">
      <alignment/>
      <protection/>
    </xf>
    <xf numFmtId="4" fontId="10" fillId="2" borderId="0" xfId="0" applyNumberFormat="1" applyFont="1" applyBorder="1" applyAlignment="1" applyProtection="1">
      <alignment/>
      <protection/>
    </xf>
    <xf numFmtId="3" fontId="20" fillId="2" borderId="0" xfId="0" applyNumberFormat="1" applyFont="1" applyBorder="1" applyAlignment="1" applyProtection="1">
      <alignment/>
      <protection/>
    </xf>
    <xf numFmtId="0" fontId="22" fillId="2" borderId="0" xfId="0" applyFont="1" applyBorder="1" applyAlignment="1" applyProtection="1">
      <alignment horizontal="right"/>
      <protection/>
    </xf>
    <xf numFmtId="170" fontId="21" fillId="2" borderId="0" xfId="0" applyNumberFormat="1" applyFont="1" applyBorder="1" applyAlignment="1" applyProtection="1">
      <alignment/>
      <protection/>
    </xf>
    <xf numFmtId="164" fontId="20" fillId="2" borderId="0" xfId="0" applyNumberFormat="1" applyFont="1" applyBorder="1" applyAlignment="1" applyProtection="1">
      <alignment/>
      <protection/>
    </xf>
    <xf numFmtId="3" fontId="20" fillId="2" borderId="17" xfId="0" applyFont="1" applyBorder="1" applyAlignment="1" applyProtection="1">
      <alignment/>
      <protection locked="0"/>
    </xf>
    <xf numFmtId="3" fontId="20" fillId="2" borderId="17" xfId="0" applyFont="1" applyBorder="1" applyAlignment="1" applyProtection="1">
      <alignment/>
      <protection/>
    </xf>
    <xf numFmtId="164" fontId="0" fillId="2" borderId="6" xfId="0" applyNumberFormat="1" applyFont="1" applyBorder="1" applyAlignment="1" applyProtection="1">
      <alignment/>
      <protection/>
    </xf>
    <xf numFmtId="170" fontId="15" fillId="2" borderId="2" xfId="0" applyNumberFormat="1" applyFont="1" applyBorder="1" applyAlignment="1" applyProtection="1">
      <alignment/>
      <protection locked="0"/>
    </xf>
    <xf numFmtId="170" fontId="15" fillId="2" borderId="8" xfId="0" applyNumberFormat="1" applyFont="1" applyBorder="1" applyAlignment="1" applyProtection="1">
      <alignment/>
      <protection locked="0"/>
    </xf>
    <xf numFmtId="3" fontId="4" fillId="2" borderId="2" xfId="0" applyFont="1" applyBorder="1" applyAlignment="1" applyProtection="1">
      <alignment/>
      <protection/>
    </xf>
    <xf numFmtId="0" fontId="4" fillId="2" borderId="2" xfId="0" applyFont="1" applyBorder="1" applyAlignment="1" applyProtection="1">
      <alignment/>
      <protection/>
    </xf>
    <xf numFmtId="3" fontId="6" fillId="2" borderId="8" xfId="0" applyFont="1" applyBorder="1" applyAlignment="1" applyProtection="1">
      <alignment/>
      <protection/>
    </xf>
    <xf numFmtId="170" fontId="6" fillId="2" borderId="7" xfId="0" applyNumberFormat="1" applyFont="1" applyBorder="1" applyAlignment="1" applyProtection="1">
      <alignment/>
      <protection/>
    </xf>
    <xf numFmtId="3" fontId="6" fillId="2" borderId="0" xfId="0" applyFont="1" applyAlignment="1">
      <alignment/>
    </xf>
    <xf numFmtId="3" fontId="6" fillId="2" borderId="0" xfId="0" applyFont="1" applyAlignment="1" applyProtection="1">
      <alignment horizontal="centerContinuous"/>
      <protection/>
    </xf>
    <xf numFmtId="3" fontId="0" fillId="2" borderId="7" xfId="0" applyNumberFormat="1" applyBorder="1" applyAlignment="1" applyProtection="1">
      <alignment/>
      <protection locked="0"/>
    </xf>
    <xf numFmtId="3" fontId="0" fillId="2" borderId="6" xfId="0" applyBorder="1" applyAlignment="1" applyProtection="1">
      <alignment horizontal="right"/>
      <protection locked="0"/>
    </xf>
    <xf numFmtId="3" fontId="6" fillId="2" borderId="0" xfId="0" applyFont="1" applyAlignment="1" applyProtection="1">
      <alignment/>
      <protection/>
    </xf>
    <xf numFmtId="3" fontId="25" fillId="2" borderId="5" xfId="0" applyFont="1" applyBorder="1" applyAlignment="1" applyProtection="1">
      <alignment/>
      <protection locked="0"/>
    </xf>
    <xf numFmtId="3" fontId="25" fillId="2" borderId="0" xfId="0" applyFont="1" applyBorder="1" applyAlignment="1" applyProtection="1">
      <alignment/>
      <protection locked="0"/>
    </xf>
    <xf numFmtId="3" fontId="0" fillId="0" borderId="0" xfId="0" applyFill="1" applyAlignment="1" applyProtection="1">
      <alignment horizontal="centerContinuous"/>
      <protection/>
    </xf>
    <xf numFmtId="3" fontId="0" fillId="0" borderId="0" xfId="0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 quotePrefix="1">
      <alignment horizontal="left" vertical="center"/>
      <protection/>
    </xf>
    <xf numFmtId="3" fontId="0" fillId="2" borderId="0" xfId="0" applyFont="1" applyAlignment="1" applyProtection="1">
      <alignment/>
      <protection/>
    </xf>
    <xf numFmtId="164" fontId="0" fillId="2" borderId="0" xfId="0" applyNumberFormat="1" applyFont="1" applyBorder="1" applyAlignment="1" applyProtection="1">
      <alignment/>
      <protection/>
    </xf>
    <xf numFmtId="3" fontId="0" fillId="2" borderId="0" xfId="0" applyFont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2" borderId="11" xfId="0" applyNumberFormat="1" applyFont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10" fontId="0" fillId="0" borderId="0" xfId="0" applyNumberFormat="1" applyFont="1" applyFill="1" applyBorder="1" applyAlignment="1" applyProtection="1">
      <alignment/>
      <protection/>
    </xf>
    <xf numFmtId="3" fontId="0" fillId="0" borderId="0" xfId="0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/>
      <protection/>
    </xf>
    <xf numFmtId="9" fontId="0" fillId="2" borderId="0" xfId="0" applyNumberFormat="1" applyFont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17" applyFont="1" applyFill="1" applyBorder="1" applyAlignment="1" applyProtection="1" quotePrefix="1">
      <alignment horizontal="left"/>
      <protection/>
    </xf>
    <xf numFmtId="37" fontId="0" fillId="0" borderId="0" xfId="17" applyFont="1" applyFill="1" applyBorder="1" applyProtection="1">
      <alignment/>
      <protection/>
    </xf>
    <xf numFmtId="3" fontId="25" fillId="2" borderId="0" xfId="0" applyFont="1" applyAlignment="1" applyProtection="1">
      <alignment/>
      <protection locked="0"/>
    </xf>
    <xf numFmtId="10" fontId="25" fillId="2" borderId="0" xfId="0" applyNumberFormat="1" applyFont="1" applyBorder="1" applyAlignment="1" applyProtection="1">
      <alignment horizontal="center"/>
      <protection locked="0"/>
    </xf>
    <xf numFmtId="4" fontId="25" fillId="2" borderId="0" xfId="0" applyNumberFormat="1" applyFont="1" applyBorder="1" applyAlignment="1" applyProtection="1">
      <alignment horizontal="right"/>
      <protection locked="0"/>
    </xf>
    <xf numFmtId="3" fontId="6" fillId="2" borderId="0" xfId="0" applyFont="1" applyBorder="1" applyAlignment="1" applyProtection="1">
      <alignment/>
      <protection locked="0"/>
    </xf>
    <xf numFmtId="3" fontId="25" fillId="2" borderId="11" xfId="0" applyNumberFormat="1" applyFont="1" applyBorder="1" applyAlignment="1" applyProtection="1">
      <alignment/>
      <protection locked="0"/>
    </xf>
    <xf numFmtId="14" fontId="15" fillId="2" borderId="1" xfId="0" applyNumberFormat="1" applyFont="1" applyBorder="1" applyAlignment="1" applyProtection="1">
      <alignment/>
      <protection locked="0"/>
    </xf>
    <xf numFmtId="38" fontId="0" fillId="0" borderId="0" xfId="0" applyNumberFormat="1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38" fontId="0" fillId="0" borderId="0" xfId="0" applyNumberFormat="1" applyFont="1" applyBorder="1" applyAlignment="1" applyProtection="1" quotePrefix="1">
      <alignment horizontal="left" vertical="center" indent="1"/>
      <protection/>
    </xf>
    <xf numFmtId="0" fontId="0" fillId="0" borderId="0" xfId="0" applyFont="1" applyBorder="1" applyAlignment="1" applyProtection="1" quotePrefix="1">
      <alignment horizontal="left" vertical="center" indent="1"/>
      <protection/>
    </xf>
    <xf numFmtId="0" fontId="0" fillId="0" borderId="0" xfId="0" applyFont="1" applyBorder="1" applyAlignment="1">
      <alignment horizontal="left" vertical="center" indent="1"/>
    </xf>
    <xf numFmtId="38" fontId="31" fillId="0" borderId="1" xfId="0" applyNumberFormat="1" applyFont="1" applyFill="1" applyBorder="1" applyAlignment="1" applyProtection="1">
      <alignment vertical="center"/>
      <protection/>
    </xf>
    <xf numFmtId="38" fontId="31" fillId="0" borderId="1" xfId="0" applyNumberFormat="1" applyFont="1" applyFill="1" applyBorder="1" applyAlignment="1" applyProtection="1">
      <alignment vertical="center"/>
      <protection locked="0"/>
    </xf>
    <xf numFmtId="0" fontId="31" fillId="0" borderId="1" xfId="0" applyFont="1" applyFill="1" applyBorder="1" applyAlignment="1" applyProtection="1">
      <alignment vertical="center"/>
      <protection/>
    </xf>
    <xf numFmtId="38" fontId="31" fillId="0" borderId="3" xfId="0" applyNumberFormat="1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>
      <alignment vertical="center"/>
    </xf>
    <xf numFmtId="164" fontId="31" fillId="0" borderId="11" xfId="0" applyNumberFormat="1" applyFont="1" applyFill="1" applyBorder="1" applyAlignment="1" applyProtection="1">
      <alignment/>
      <protection/>
    </xf>
    <xf numFmtId="0" fontId="0" fillId="2" borderId="11" xfId="0" applyNumberFormat="1" applyBorder="1" applyAlignment="1" applyProtection="1">
      <alignment/>
      <protection/>
    </xf>
  </cellXfs>
  <cellStyles count="4">
    <cellStyle name="Normal" xfId="0"/>
    <cellStyle name="Followed Hyperlink" xfId="15"/>
    <cellStyle name="Hyperlink" xfId="16"/>
    <cellStyle name="Normal_NewTCProMdl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6"/>
  <sheetViews>
    <sheetView showGridLines="0" tabSelected="1" zoomScale="60" zoomScaleNormal="60" workbookViewId="0" topLeftCell="A1">
      <selection activeCell="A1" sqref="A1"/>
    </sheetView>
  </sheetViews>
  <sheetFormatPr defaultColWidth="8.88671875" defaultRowHeight="15"/>
  <cols>
    <col min="1" max="1" width="15.4453125" style="4" customWidth="1"/>
    <col min="2" max="2" width="10.21484375" style="4" customWidth="1"/>
    <col min="3" max="3" width="9.21484375" style="4" customWidth="1"/>
    <col min="4" max="4" width="8.10546875" style="4" customWidth="1"/>
    <col min="5" max="5" width="8.88671875" style="4" customWidth="1"/>
    <col min="6" max="6" width="1.66796875" style="4" customWidth="1"/>
    <col min="7" max="7" width="13.77734375" style="4" customWidth="1"/>
    <col min="8" max="8" width="2.5546875" style="4" customWidth="1"/>
    <col min="9" max="9" width="22.10546875" style="4" customWidth="1"/>
    <col min="10" max="10" width="1.66796875" style="4" customWidth="1"/>
    <col min="11" max="11" width="10.6640625" style="4" customWidth="1"/>
    <col min="12" max="12" width="1.99609375" style="4" customWidth="1"/>
    <col min="13" max="13" width="12.6640625" style="4" customWidth="1"/>
    <col min="14" max="14" width="1.66796875" style="4" customWidth="1"/>
    <col min="15" max="15" width="12.88671875" style="4" customWidth="1"/>
    <col min="16" max="16" width="1.66796875" style="4" customWidth="1"/>
    <col min="17" max="17" width="9.77734375" style="4" customWidth="1"/>
    <col min="18" max="18" width="11.77734375" style="4" customWidth="1"/>
    <col min="19" max="16384" width="9.77734375" style="4" customWidth="1"/>
  </cols>
  <sheetData>
    <row r="1" spans="1:15" ht="15">
      <c r="A1" s="2" t="str">
        <f>+'Income and Expenses'!A1</f>
        <v>LOAN REQUEST </v>
      </c>
      <c r="B1" s="3"/>
      <c r="C1" s="3"/>
      <c r="D1" s="3"/>
      <c r="E1" s="2"/>
      <c r="F1" s="3"/>
      <c r="G1" s="339"/>
      <c r="H1" s="3"/>
      <c r="I1" s="3"/>
      <c r="J1" s="3"/>
      <c r="K1" s="3"/>
      <c r="L1" s="3"/>
      <c r="M1" s="333"/>
      <c r="N1" s="3"/>
      <c r="O1" s="3"/>
    </row>
    <row r="2" spans="1:15" ht="15">
      <c r="A2" s="2" t="str">
        <f>+'Income and Expenses'!A2</f>
        <v>Rental Housing Project</v>
      </c>
      <c r="B2" s="3"/>
      <c r="C2" s="3"/>
      <c r="D2" s="3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3:7" ht="17.25">
      <c r="C3" s="5"/>
      <c r="G3" s="336"/>
    </row>
    <row r="4" ht="15">
      <c r="A4" s="4" t="s">
        <v>3</v>
      </c>
    </row>
    <row r="5" spans="1:15" ht="15">
      <c r="A5" s="6" t="s">
        <v>2</v>
      </c>
      <c r="B5" s="7"/>
      <c r="C5" s="7"/>
      <c r="D5" s="7"/>
      <c r="E5" s="8"/>
      <c r="F5" s="8" t="s">
        <v>3</v>
      </c>
      <c r="G5" s="8" t="s">
        <v>4</v>
      </c>
      <c r="H5" s="8"/>
      <c r="I5" s="7"/>
      <c r="J5" s="7"/>
      <c r="K5" s="7"/>
      <c r="L5" s="7"/>
      <c r="M5" s="9"/>
      <c r="N5" s="9"/>
      <c r="O5" s="10"/>
    </row>
    <row r="6" spans="1:15" ht="15">
      <c r="A6" s="11" t="s">
        <v>5</v>
      </c>
      <c r="B6" s="12"/>
      <c r="C6" s="12"/>
      <c r="D6" s="12"/>
      <c r="E6" s="13"/>
      <c r="F6" s="14" t="s">
        <v>3</v>
      </c>
      <c r="G6" s="14" t="s">
        <v>144</v>
      </c>
      <c r="H6" s="14"/>
      <c r="I6" s="12"/>
      <c r="J6" s="12"/>
      <c r="K6" s="12"/>
      <c r="L6" s="12"/>
      <c r="M6" s="15"/>
      <c r="N6" s="15"/>
      <c r="O6" s="16"/>
    </row>
    <row r="7" spans="1:15" ht="15">
      <c r="A7" s="17" t="s">
        <v>63</v>
      </c>
      <c r="B7" s="18"/>
      <c r="C7" s="12"/>
      <c r="D7" s="12"/>
      <c r="E7" s="13"/>
      <c r="F7" s="14" t="s">
        <v>3</v>
      </c>
      <c r="G7" s="14" t="s">
        <v>8</v>
      </c>
      <c r="H7" s="14"/>
      <c r="I7" s="12"/>
      <c r="J7" s="12"/>
      <c r="K7" s="12"/>
      <c r="L7" s="12"/>
      <c r="M7" s="19" t="s">
        <v>9</v>
      </c>
      <c r="N7" s="15"/>
      <c r="O7" s="20">
        <f ca="1">+NOW()</f>
        <v>40141.47644293981</v>
      </c>
    </row>
    <row r="8" spans="1:15" ht="15">
      <c r="A8" s="21" t="s">
        <v>10</v>
      </c>
      <c r="B8" s="22"/>
      <c r="C8" s="12"/>
      <c r="D8" s="12"/>
      <c r="E8" s="12"/>
      <c r="F8" s="12"/>
      <c r="G8" s="12" t="s">
        <v>138</v>
      </c>
      <c r="H8" s="12"/>
      <c r="I8" s="12"/>
      <c r="J8" s="12"/>
      <c r="K8" s="12"/>
      <c r="L8" s="12"/>
      <c r="M8" s="15"/>
      <c r="N8" s="15"/>
      <c r="O8" s="16"/>
    </row>
    <row r="10" spans="1:10" ht="17.25">
      <c r="A10" s="23" t="s">
        <v>64</v>
      </c>
      <c r="B10" s="24"/>
      <c r="C10" s="24"/>
      <c r="D10" s="24"/>
      <c r="E10" s="24"/>
      <c r="H10" s="25"/>
      <c r="I10" s="23" t="s">
        <v>65</v>
      </c>
      <c r="J10" s="24"/>
    </row>
    <row r="11" spans="1:10" ht="15">
      <c r="A11" s="26"/>
      <c r="B11" s="24"/>
      <c r="C11" s="24"/>
      <c r="D11" s="24"/>
      <c r="E11" s="24"/>
      <c r="H11" s="25"/>
      <c r="I11" s="26"/>
      <c r="J11" s="24"/>
    </row>
    <row r="12" spans="1:17" ht="18">
      <c r="A12" s="39"/>
      <c r="B12" s="39"/>
      <c r="C12" s="39"/>
      <c r="D12" s="39"/>
      <c r="E12" s="39"/>
      <c r="F12" s="39"/>
      <c r="G12" s="39"/>
      <c r="H12" s="25"/>
      <c r="I12" s="27" t="s">
        <v>66</v>
      </c>
      <c r="P12" s="14"/>
      <c r="Q12" s="14"/>
    </row>
    <row r="13" spans="1:33" ht="15">
      <c r="A13" s="14"/>
      <c r="B13" s="14"/>
      <c r="C13" s="14"/>
      <c r="D13" s="14"/>
      <c r="E13" s="14"/>
      <c r="F13" s="14"/>
      <c r="G13" s="14"/>
      <c r="H13" s="31"/>
      <c r="I13" s="32" t="s">
        <v>3</v>
      </c>
      <c r="J13" s="28"/>
      <c r="K13" s="28"/>
      <c r="L13" s="28" t="s">
        <v>3</v>
      </c>
      <c r="M13" s="33" t="s">
        <v>72</v>
      </c>
      <c r="N13" s="29"/>
      <c r="O13" s="30" t="s">
        <v>73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5">
      <c r="A14" s="294" t="s">
        <v>98</v>
      </c>
      <c r="B14" s="14"/>
      <c r="C14" s="14"/>
      <c r="D14" s="14"/>
      <c r="E14" s="14"/>
      <c r="F14" s="14"/>
      <c r="G14" s="14"/>
      <c r="H14" s="34"/>
      <c r="I14" s="11" t="s">
        <v>74</v>
      </c>
      <c r="J14" s="14"/>
      <c r="K14" s="14"/>
      <c r="L14" s="14"/>
      <c r="M14" s="84">
        <v>0</v>
      </c>
      <c r="N14" s="14"/>
      <c r="O14" s="35" t="e">
        <f>+M14/$B$7</f>
        <v>#DIV/0!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5">
      <c r="A15" s="329" t="s">
        <v>67</v>
      </c>
      <c r="B15" s="71" t="s">
        <v>68</v>
      </c>
      <c r="C15" s="72" t="s">
        <v>69</v>
      </c>
      <c r="D15" s="73" t="s">
        <v>70</v>
      </c>
      <c r="E15" s="74" t="s">
        <v>99</v>
      </c>
      <c r="F15" s="28"/>
      <c r="G15" s="30" t="s">
        <v>71</v>
      </c>
      <c r="H15" s="36"/>
      <c r="I15" s="11" t="s">
        <v>75</v>
      </c>
      <c r="J15" s="14"/>
      <c r="K15" s="14"/>
      <c r="L15" s="14"/>
      <c r="M15" s="84">
        <v>0</v>
      </c>
      <c r="N15" s="14"/>
      <c r="O15" s="35" t="e">
        <f>+M15/$B$7</f>
        <v>#DIV/0!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5">
      <c r="A16" s="83"/>
      <c r="B16" s="84"/>
      <c r="C16" s="85" t="s">
        <v>80</v>
      </c>
      <c r="D16" s="86">
        <v>0.08</v>
      </c>
      <c r="E16" s="87">
        <v>15</v>
      </c>
      <c r="F16" s="88">
        <v>283233</v>
      </c>
      <c r="G16" s="91">
        <v>0</v>
      </c>
      <c r="H16" s="34"/>
      <c r="I16" s="11" t="s">
        <v>76</v>
      </c>
      <c r="J16" s="14"/>
      <c r="K16" s="14"/>
      <c r="L16" s="14" t="s">
        <v>3</v>
      </c>
      <c r="M16" s="84">
        <v>0</v>
      </c>
      <c r="N16" s="14"/>
      <c r="O16" s="35" t="e">
        <f>+M16/$B$7</f>
        <v>#DIV/0!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5">
      <c r="A17" s="83"/>
      <c r="B17" s="84"/>
      <c r="C17" s="85"/>
      <c r="D17" s="86">
        <v>0</v>
      </c>
      <c r="E17" s="94">
        <v>15</v>
      </c>
      <c r="F17" s="88"/>
      <c r="G17" s="91">
        <v>0</v>
      </c>
      <c r="H17" s="34"/>
      <c r="I17" s="89" t="s">
        <v>77</v>
      </c>
      <c r="J17" s="14"/>
      <c r="K17" s="14"/>
      <c r="L17" s="14"/>
      <c r="M17" s="109">
        <v>0</v>
      </c>
      <c r="N17" s="14"/>
      <c r="O17" s="37" t="e">
        <f>+M17/$B$7</f>
        <v>#DIV/0!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>
      <c r="A18" s="83"/>
      <c r="B18" s="84"/>
      <c r="C18" s="85" t="s">
        <v>82</v>
      </c>
      <c r="D18" s="86">
        <v>0.04</v>
      </c>
      <c r="E18" s="94">
        <v>40</v>
      </c>
      <c r="F18" s="88"/>
      <c r="G18" s="91">
        <v>0</v>
      </c>
      <c r="H18" s="40"/>
      <c r="I18" s="41" t="s">
        <v>78</v>
      </c>
      <c r="J18" s="14"/>
      <c r="K18" s="14"/>
      <c r="L18" s="14"/>
      <c r="M18" s="42">
        <f>SUM(M14:M17)</f>
        <v>0</v>
      </c>
      <c r="N18" s="43"/>
      <c r="O18" s="35" t="e">
        <f>+M18/$B$7</f>
        <v>#DIV/0!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5">
      <c r="A19" s="89"/>
      <c r="B19" s="84"/>
      <c r="C19" s="85" t="s">
        <v>140</v>
      </c>
      <c r="D19" s="86">
        <v>0</v>
      </c>
      <c r="E19" s="87">
        <v>40</v>
      </c>
      <c r="F19" s="88"/>
      <c r="G19" s="91">
        <v>0</v>
      </c>
      <c r="H19" s="25"/>
      <c r="I19" s="44"/>
      <c r="J19" s="15"/>
      <c r="K19" s="15"/>
      <c r="L19" s="15"/>
      <c r="M19" s="45"/>
      <c r="N19" s="15"/>
      <c r="O19" s="37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5">
      <c r="A20" s="337"/>
      <c r="B20" s="338"/>
      <c r="C20" s="356" t="s">
        <v>140</v>
      </c>
      <c r="D20" s="357">
        <v>0</v>
      </c>
      <c r="E20" s="358">
        <v>40</v>
      </c>
      <c r="F20" s="359"/>
      <c r="G20" s="360">
        <v>0</v>
      </c>
      <c r="H20" s="2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8">
      <c r="A21" s="337"/>
      <c r="B21" s="338"/>
      <c r="C21" s="356"/>
      <c r="D21" s="357">
        <v>0</v>
      </c>
      <c r="E21" s="358">
        <v>0</v>
      </c>
      <c r="F21" s="359"/>
      <c r="G21" s="360">
        <v>0</v>
      </c>
      <c r="H21" s="48"/>
      <c r="I21" s="49" t="s">
        <v>79</v>
      </c>
      <c r="J21" s="14"/>
      <c r="K21" s="14"/>
      <c r="L21" s="14" t="s">
        <v>3</v>
      </c>
      <c r="M21" s="14"/>
      <c r="N21" s="14"/>
      <c r="O21" s="50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5">
      <c r="A22" s="83"/>
      <c r="B22" s="84"/>
      <c r="C22" s="85"/>
      <c r="D22" s="86">
        <v>0</v>
      </c>
      <c r="E22" s="87">
        <v>0</v>
      </c>
      <c r="F22" s="88"/>
      <c r="G22" s="93">
        <v>0</v>
      </c>
      <c r="H22" s="48"/>
      <c r="I22" s="32"/>
      <c r="J22" s="28"/>
      <c r="K22" s="28"/>
      <c r="L22" s="28"/>
      <c r="M22" s="28"/>
      <c r="N22" s="28"/>
      <c r="O22" s="52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5">
      <c r="A23" s="38" t="s">
        <v>26</v>
      </c>
      <c r="B23" s="14"/>
      <c r="C23" s="14"/>
      <c r="D23" s="14"/>
      <c r="E23" s="14"/>
      <c r="F23" s="14"/>
      <c r="G23" s="55">
        <f>SUM(G16:G22)</f>
        <v>0</v>
      </c>
      <c r="H23" s="53"/>
      <c r="I23" s="11" t="s">
        <v>81</v>
      </c>
      <c r="J23" s="14"/>
      <c r="K23" s="14"/>
      <c r="L23" s="14" t="s">
        <v>3</v>
      </c>
      <c r="M23" s="84">
        <v>0</v>
      </c>
      <c r="N23" s="14"/>
      <c r="O23" s="35" t="e">
        <f>+M23/$B$7</f>
        <v>#DIV/0!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5">
      <c r="A24" s="44"/>
      <c r="B24" s="15"/>
      <c r="C24" s="15" t="e">
        <f>#REF!-G23</f>
        <v>#REF!</v>
      </c>
      <c r="D24" s="15"/>
      <c r="E24" s="15"/>
      <c r="F24" s="15"/>
      <c r="G24" s="16"/>
      <c r="H24" s="53"/>
      <c r="I24" s="11" t="s">
        <v>83</v>
      </c>
      <c r="J24" s="14"/>
      <c r="K24" s="14"/>
      <c r="L24" s="14" t="s">
        <v>84</v>
      </c>
      <c r="M24" s="84">
        <v>0</v>
      </c>
      <c r="N24" s="14"/>
      <c r="O24" s="35" t="e">
        <f>+M24/$B$7</f>
        <v>#DIV/0!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8:33" ht="15">
      <c r="H25" s="54"/>
      <c r="I25" s="11" t="s">
        <v>141</v>
      </c>
      <c r="J25" s="14"/>
      <c r="K25" s="14"/>
      <c r="L25" s="14" t="s">
        <v>3</v>
      </c>
      <c r="M25" s="84">
        <v>0</v>
      </c>
      <c r="N25" s="14"/>
      <c r="O25" s="35" t="e">
        <f>+M25/$B$7</f>
        <v>#DIV/0!</v>
      </c>
      <c r="P25" s="14"/>
      <c r="Q25" s="14"/>
      <c r="R25" s="172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5">
      <c r="A26" s="75" t="s">
        <v>137</v>
      </c>
      <c r="B26" s="14"/>
      <c r="C26" s="14"/>
      <c r="D26" s="14"/>
      <c r="E26" s="14"/>
      <c r="F26" s="14"/>
      <c r="G26" s="14"/>
      <c r="H26" s="54"/>
      <c r="I26" s="11" t="s">
        <v>85</v>
      </c>
      <c r="J26" s="14"/>
      <c r="K26" s="14"/>
      <c r="L26" s="14"/>
      <c r="M26" s="84">
        <v>0</v>
      </c>
      <c r="N26" s="14"/>
      <c r="O26" s="35" t="e">
        <f>+M26/$B$7</f>
        <v>#DIV/0!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5">
      <c r="A27" s="328" t="s">
        <v>101</v>
      </c>
      <c r="B27" s="71" t="s">
        <v>68</v>
      </c>
      <c r="C27" s="72" t="s">
        <v>69</v>
      </c>
      <c r="D27" s="73" t="s">
        <v>70</v>
      </c>
      <c r="E27" s="74" t="s">
        <v>99</v>
      </c>
      <c r="F27" s="28"/>
      <c r="G27" s="30" t="s">
        <v>71</v>
      </c>
      <c r="H27" s="53"/>
      <c r="I27" s="89" t="s">
        <v>100</v>
      </c>
      <c r="J27" s="14"/>
      <c r="K27" s="14"/>
      <c r="L27" s="14"/>
      <c r="M27" s="109">
        <v>0</v>
      </c>
      <c r="N27" s="14"/>
      <c r="O27" s="37" t="e">
        <f>+M27/$B$7</f>
        <v>#DIV/0!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5">
      <c r="A28" s="11" t="s">
        <v>66</v>
      </c>
      <c r="B28" s="84"/>
      <c r="C28" s="86"/>
      <c r="D28" s="90"/>
      <c r="E28" s="88"/>
      <c r="F28" s="88"/>
      <c r="G28" s="91">
        <v>0</v>
      </c>
      <c r="H28" s="56"/>
      <c r="I28" s="41" t="s">
        <v>78</v>
      </c>
      <c r="J28" s="14"/>
      <c r="K28" s="14"/>
      <c r="L28" s="14" t="s">
        <v>3</v>
      </c>
      <c r="M28" s="42">
        <f>SUM(M23:M27)</f>
        <v>0</v>
      </c>
      <c r="N28" s="42"/>
      <c r="O28" s="55" t="e">
        <f>SUM(O23:O27)</f>
        <v>#DIV/0!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5">
      <c r="A29" s="11" t="s">
        <v>79</v>
      </c>
      <c r="B29" s="84"/>
      <c r="C29" s="86">
        <v>0.02</v>
      </c>
      <c r="D29" s="90">
        <v>40</v>
      </c>
      <c r="E29" s="88"/>
      <c r="F29" s="88"/>
      <c r="G29" s="91">
        <v>0</v>
      </c>
      <c r="H29" s="48"/>
      <c r="I29" s="44"/>
      <c r="J29" s="15"/>
      <c r="K29" s="15"/>
      <c r="L29" s="15"/>
      <c r="M29" s="15"/>
      <c r="N29" s="15"/>
      <c r="O29" s="16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5">
      <c r="A30" s="11" t="s">
        <v>86</v>
      </c>
      <c r="B30" s="84"/>
      <c r="C30" s="86">
        <v>0.02</v>
      </c>
      <c r="D30" s="90">
        <v>40</v>
      </c>
      <c r="E30" s="14"/>
      <c r="F30" s="88"/>
      <c r="G30" s="91">
        <f>SUM(G19:G20)-G29</f>
        <v>0</v>
      </c>
      <c r="H30" s="57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8">
      <c r="A31" s="11"/>
      <c r="B31" s="84"/>
      <c r="C31" s="86"/>
      <c r="D31" s="90"/>
      <c r="E31" s="88"/>
      <c r="F31" s="88"/>
      <c r="G31" s="91"/>
      <c r="H31" s="48"/>
      <c r="I31" s="27" t="s">
        <v>86</v>
      </c>
      <c r="J31" s="14"/>
      <c r="K31" s="47"/>
      <c r="L31" s="14"/>
      <c r="M31" s="14"/>
      <c r="N31" s="14"/>
      <c r="O31" s="50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5">
      <c r="A32" s="44"/>
      <c r="B32" s="100"/>
      <c r="C32" s="100"/>
      <c r="D32" s="100"/>
      <c r="E32" s="335" t="s">
        <v>72</v>
      </c>
      <c r="F32" s="100"/>
      <c r="G32" s="334">
        <f>SUM(G28:G31)</f>
        <v>0</v>
      </c>
      <c r="H32" s="48"/>
      <c r="I32" s="58" t="s">
        <v>87</v>
      </c>
      <c r="J32" s="28"/>
      <c r="K32" s="28"/>
      <c r="L32" s="28"/>
      <c r="M32" s="28"/>
      <c r="N32" s="28"/>
      <c r="O32" s="59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5">
      <c r="A33" s="32" t="s">
        <v>103</v>
      </c>
      <c r="B33" s="52"/>
      <c r="C33" s="32" t="s">
        <v>145</v>
      </c>
      <c r="D33" s="28"/>
      <c r="E33" s="52"/>
      <c r="F33" s="14"/>
      <c r="G33" s="14"/>
      <c r="H33" s="53"/>
      <c r="I33" s="11" t="s">
        <v>88</v>
      </c>
      <c r="J33" s="14"/>
      <c r="K33" s="14"/>
      <c r="L33" s="14"/>
      <c r="M33" s="84"/>
      <c r="N33" s="14"/>
      <c r="O33" s="35" t="e">
        <f>(M33/$B$7)</f>
        <v>#DIV/0!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5">
      <c r="A34" s="11" t="s">
        <v>104</v>
      </c>
      <c r="B34" s="95"/>
      <c r="C34" s="96"/>
      <c r="D34" s="88"/>
      <c r="E34" s="97"/>
      <c r="H34" s="53"/>
      <c r="I34" t="s">
        <v>89</v>
      </c>
      <c r="J34"/>
      <c r="K34"/>
      <c r="L34"/>
      <c r="M34" s="84"/>
      <c r="N34" s="14"/>
      <c r="O34" s="35" t="e">
        <f>(M34/$B$7)</f>
        <v>#DIV/0!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5">
      <c r="A35" s="44" t="s">
        <v>105</v>
      </c>
      <c r="B35" s="98"/>
      <c r="C35" s="99"/>
      <c r="D35" s="100"/>
      <c r="E35" s="101"/>
      <c r="H35" s="53"/>
      <c r="I35" s="11" t="s">
        <v>90</v>
      </c>
      <c r="J35" s="14"/>
      <c r="K35" s="14"/>
      <c r="L35" s="14"/>
      <c r="M35" s="84">
        <v>0</v>
      </c>
      <c r="N35" s="14"/>
      <c r="O35" s="35" t="e">
        <f aca="true" t="shared" si="0" ref="O35:O42">(M35/$B$7)</f>
        <v>#DIV/0!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5">
      <c r="A36" s="14"/>
      <c r="B36" s="14"/>
      <c r="C36" s="14"/>
      <c r="D36" s="14"/>
      <c r="E36" s="14"/>
      <c r="F36" s="14"/>
      <c r="G36" s="14"/>
      <c r="H36" s="53"/>
      <c r="I36" s="11" t="s">
        <v>91</v>
      </c>
      <c r="J36" s="14"/>
      <c r="K36" s="47"/>
      <c r="L36" s="14"/>
      <c r="M36" s="112"/>
      <c r="N36" s="14"/>
      <c r="O36" s="35" t="e">
        <f t="shared" si="0"/>
        <v>#DIV/0!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5">
      <c r="A37" s="102"/>
      <c r="B37" s="103"/>
      <c r="C37" s="103"/>
      <c r="D37" s="103"/>
      <c r="E37" s="103"/>
      <c r="F37" s="103"/>
      <c r="G37" s="104"/>
      <c r="H37" s="53"/>
      <c r="I37" s="11" t="s">
        <v>92</v>
      </c>
      <c r="J37" s="14"/>
      <c r="K37" s="14"/>
      <c r="L37" s="14"/>
      <c r="M37" s="84"/>
      <c r="N37" s="14"/>
      <c r="O37" s="35" t="e">
        <f t="shared" si="0"/>
        <v>#DIV/0!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5">
      <c r="A38" s="89"/>
      <c r="B38" s="84"/>
      <c r="C38" s="84"/>
      <c r="D38" s="84"/>
      <c r="E38" s="84"/>
      <c r="F38" s="84"/>
      <c r="G38" s="105"/>
      <c r="H38" s="54"/>
      <c r="I38" s="11" t="s">
        <v>93</v>
      </c>
      <c r="J38" s="14"/>
      <c r="K38" s="46" t="e">
        <f>+M38/M42</f>
        <v>#DIV/0!</v>
      </c>
      <c r="L38" s="14"/>
      <c r="M38" s="112"/>
      <c r="N38" s="14"/>
      <c r="O38" s="35" t="e">
        <f t="shared" si="0"/>
        <v>#DIV/0!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5">
      <c r="A39" s="83"/>
      <c r="B39" s="84"/>
      <c r="C39" s="106"/>
      <c r="D39" s="84"/>
      <c r="E39" s="84"/>
      <c r="F39" s="84"/>
      <c r="G39" s="107"/>
      <c r="H39" s="60"/>
      <c r="I39" s="11" t="s">
        <v>94</v>
      </c>
      <c r="J39" s="14"/>
      <c r="K39" s="46" t="e">
        <f>+M39/M42</f>
        <v>#DIV/0!</v>
      </c>
      <c r="L39" s="14"/>
      <c r="M39" s="84"/>
      <c r="N39" s="14"/>
      <c r="O39" s="35" t="e">
        <f t="shared" si="0"/>
        <v>#DIV/0!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15">
      <c r="A40" s="89"/>
      <c r="B40" s="84"/>
      <c r="C40" s="84"/>
      <c r="D40" s="84"/>
      <c r="E40" s="84"/>
      <c r="F40" s="84"/>
      <c r="G40" s="107"/>
      <c r="H40" s="54"/>
      <c r="I40" s="89" t="s">
        <v>146</v>
      </c>
      <c r="J40" s="88"/>
      <c r="K40" s="88"/>
      <c r="L40" s="14"/>
      <c r="M40" s="84">
        <v>0</v>
      </c>
      <c r="N40" s="14"/>
      <c r="O40" s="35" t="e">
        <f t="shared" si="0"/>
        <v>#DIV/0!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5">
      <c r="A41" s="108"/>
      <c r="B41" s="109"/>
      <c r="C41" s="109"/>
      <c r="D41" s="109"/>
      <c r="E41" s="109"/>
      <c r="F41" s="109"/>
      <c r="G41" s="110"/>
      <c r="H41" s="61"/>
      <c r="I41" s="11" t="s">
        <v>95</v>
      </c>
      <c r="J41" s="14"/>
      <c r="K41" s="46">
        <v>0.11</v>
      </c>
      <c r="L41" s="14"/>
      <c r="M41" s="113">
        <v>0</v>
      </c>
      <c r="N41" s="14"/>
      <c r="O41" s="37" t="e">
        <f t="shared" si="0"/>
        <v>#DIV/0!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15">
      <c r="A42" s="14"/>
      <c r="B42" s="14"/>
      <c r="C42" s="14"/>
      <c r="D42" s="14"/>
      <c r="E42" s="14"/>
      <c r="F42" s="14"/>
      <c r="G42" s="14"/>
      <c r="H42" s="25"/>
      <c r="I42" s="41" t="s">
        <v>78</v>
      </c>
      <c r="J42" s="14"/>
      <c r="K42" s="46"/>
      <c r="L42" s="14"/>
      <c r="M42" s="42">
        <f>SUM(M33:M41)</f>
        <v>0</v>
      </c>
      <c r="N42" s="42"/>
      <c r="O42" s="55" t="e">
        <f t="shared" si="0"/>
        <v>#DIV/0!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15">
      <c r="A43" s="14"/>
      <c r="B43" s="14"/>
      <c r="C43" s="14"/>
      <c r="D43" s="14"/>
      <c r="E43" s="14"/>
      <c r="F43" s="14"/>
      <c r="G43" s="14"/>
      <c r="H43" s="64"/>
      <c r="I43"/>
      <c r="J43"/>
      <c r="K43"/>
      <c r="L43"/>
      <c r="M43"/>
      <c r="N43"/>
      <c r="O43" s="35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15">
      <c r="A44" s="14"/>
      <c r="B44" s="14"/>
      <c r="C44" s="14"/>
      <c r="D44" s="14"/>
      <c r="E44" s="14"/>
      <c r="F44" s="14"/>
      <c r="G44" s="14"/>
      <c r="H44" s="64"/>
      <c r="I44" s="65" t="s">
        <v>96</v>
      </c>
      <c r="J44" s="66"/>
      <c r="K44" s="67"/>
      <c r="L44" s="14"/>
      <c r="M44" s="47"/>
      <c r="N44" s="14"/>
      <c r="O44" s="35" t="s">
        <v>3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5">
      <c r="A45" s="14"/>
      <c r="B45" s="14"/>
      <c r="C45" s="14"/>
      <c r="D45" s="14"/>
      <c r="E45" s="14"/>
      <c r="F45" s="14"/>
      <c r="G45" s="14"/>
      <c r="H45" s="54"/>
      <c r="I45" s="341" t="s">
        <v>147</v>
      </c>
      <c r="J45" s="342"/>
      <c r="K45" s="343"/>
      <c r="L45" s="344"/>
      <c r="M45" s="345">
        <v>0</v>
      </c>
      <c r="N45" s="344"/>
      <c r="O45" s="346" t="e">
        <f>(M45/$B$7)</f>
        <v>#DIV/0!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8:33" ht="15">
      <c r="H46" s="54"/>
      <c r="I46" s="347" t="s">
        <v>148</v>
      </c>
      <c r="J46" s="342"/>
      <c r="K46" s="348"/>
      <c r="L46" s="349"/>
      <c r="M46" s="350">
        <v>0</v>
      </c>
      <c r="N46" s="349"/>
      <c r="O46" s="346" t="e">
        <f aca="true" t="shared" si="1" ref="O46:O82">(M46/$B$7)</f>
        <v>#DIV/0!</v>
      </c>
      <c r="P46" s="340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8:33" ht="15">
      <c r="H47" s="54"/>
      <c r="I47" s="347" t="s">
        <v>149</v>
      </c>
      <c r="J47" s="342"/>
      <c r="K47" s="343"/>
      <c r="L47" s="344"/>
      <c r="M47" s="350">
        <v>0</v>
      </c>
      <c r="N47" s="344"/>
      <c r="O47" s="346" t="e">
        <f t="shared" si="1"/>
        <v>#DIV/0!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5">
      <c r="A48" s="14"/>
      <c r="B48" s="14"/>
      <c r="C48" s="14"/>
      <c r="D48" s="14"/>
      <c r="E48" s="14"/>
      <c r="F48" s="14"/>
      <c r="G48" s="14"/>
      <c r="H48" s="54"/>
      <c r="I48" s="347" t="s">
        <v>150</v>
      </c>
      <c r="J48" s="342"/>
      <c r="K48" s="343"/>
      <c r="L48" s="344"/>
      <c r="M48" s="350">
        <v>0</v>
      </c>
      <c r="N48" s="344"/>
      <c r="O48" s="346" t="e">
        <f t="shared" si="1"/>
        <v>#DIV/0!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ht="15">
      <c r="A49" s="14"/>
      <c r="B49" s="14"/>
      <c r="C49" s="14"/>
      <c r="D49" s="14"/>
      <c r="E49" s="14"/>
      <c r="F49" s="14"/>
      <c r="G49" s="14"/>
      <c r="H49" s="25"/>
      <c r="I49" s="347" t="s">
        <v>151</v>
      </c>
      <c r="J49" s="342"/>
      <c r="K49" s="343"/>
      <c r="L49" s="344"/>
      <c r="M49" s="350">
        <v>0</v>
      </c>
      <c r="N49" s="344"/>
      <c r="O49" s="346" t="e">
        <f t="shared" si="1"/>
        <v>#DIV/0!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ht="15">
      <c r="A50" s="14"/>
      <c r="B50" s="14"/>
      <c r="C50" s="14"/>
      <c r="D50" s="14"/>
      <c r="E50" s="14"/>
      <c r="F50" s="14"/>
      <c r="G50" s="14"/>
      <c r="H50" s="60"/>
      <c r="I50" s="341" t="s">
        <v>152</v>
      </c>
      <c r="J50" s="342"/>
      <c r="K50" s="343"/>
      <c r="L50" s="344"/>
      <c r="M50" s="350">
        <v>0</v>
      </c>
      <c r="N50" s="344"/>
      <c r="O50" s="346" t="e">
        <f t="shared" si="1"/>
        <v>#DIV/0!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ht="15">
      <c r="A51" s="14"/>
      <c r="B51" s="14"/>
      <c r="C51" s="14"/>
      <c r="D51" s="14"/>
      <c r="E51" s="14"/>
      <c r="F51" s="14"/>
      <c r="G51" s="14"/>
      <c r="H51" s="25"/>
      <c r="I51" s="347" t="s">
        <v>153</v>
      </c>
      <c r="J51" s="342"/>
      <c r="K51" s="111"/>
      <c r="L51" s="344"/>
      <c r="M51" s="350">
        <v>0</v>
      </c>
      <c r="N51" s="344"/>
      <c r="O51" s="346" t="e">
        <f t="shared" si="1"/>
        <v>#DIV/0!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5">
      <c r="A52" s="14"/>
      <c r="B52" s="14"/>
      <c r="C52" s="14"/>
      <c r="D52" s="14"/>
      <c r="E52" s="14"/>
      <c r="F52" s="14"/>
      <c r="G52" s="14"/>
      <c r="H52" s="25"/>
      <c r="I52" s="347" t="s">
        <v>154</v>
      </c>
      <c r="J52" s="342"/>
      <c r="K52" s="351"/>
      <c r="L52" s="349"/>
      <c r="M52" s="350">
        <v>0</v>
      </c>
      <c r="N52" s="349"/>
      <c r="O52" s="346" t="e">
        <f t="shared" si="1"/>
        <v>#DIV/0!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5">
      <c r="A53" s="14"/>
      <c r="B53" s="14"/>
      <c r="C53" s="14"/>
      <c r="D53" s="14"/>
      <c r="E53" s="14"/>
      <c r="F53" s="14"/>
      <c r="G53" s="14"/>
      <c r="H53" s="31"/>
      <c r="I53" s="347" t="s">
        <v>155</v>
      </c>
      <c r="J53" s="342"/>
      <c r="K53" s="352"/>
      <c r="L53" s="344"/>
      <c r="M53" s="350">
        <v>0</v>
      </c>
      <c r="N53" s="344"/>
      <c r="O53" s="346" t="e">
        <f t="shared" si="1"/>
        <v>#DIV/0!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5.75" customHeight="1">
      <c r="A54" s="14"/>
      <c r="B54" s="14"/>
      <c r="C54" s="14"/>
      <c r="D54" s="14"/>
      <c r="E54" s="14"/>
      <c r="F54" s="14"/>
      <c r="G54" s="14"/>
      <c r="H54" s="54"/>
      <c r="I54" s="347" t="s">
        <v>156</v>
      </c>
      <c r="J54" s="342"/>
      <c r="K54" s="343"/>
      <c r="L54" s="344"/>
      <c r="M54" s="350">
        <v>0</v>
      </c>
      <c r="N54" s="344"/>
      <c r="O54" s="346" t="e">
        <f t="shared" si="1"/>
        <v>#DIV/0!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5" customHeight="1">
      <c r="A55" s="14"/>
      <c r="B55" s="14"/>
      <c r="C55" s="14"/>
      <c r="D55" s="14"/>
      <c r="E55" s="14"/>
      <c r="F55" s="14"/>
      <c r="G55" s="14"/>
      <c r="H55" s="54"/>
      <c r="I55" s="347" t="s">
        <v>142</v>
      </c>
      <c r="J55" s="342"/>
      <c r="K55" s="343"/>
      <c r="L55" s="344"/>
      <c r="M55" s="350">
        <v>0</v>
      </c>
      <c r="N55" s="344"/>
      <c r="O55" s="346" t="e">
        <f t="shared" si="1"/>
        <v>#DIV/0!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5">
      <c r="A56" s="14"/>
      <c r="B56" s="14"/>
      <c r="C56" s="14"/>
      <c r="D56" s="14"/>
      <c r="E56" s="14"/>
      <c r="F56" s="14"/>
      <c r="G56" s="14"/>
      <c r="H56" s="54"/>
      <c r="I56" s="347" t="s">
        <v>157</v>
      </c>
      <c r="J56" s="342"/>
      <c r="K56" s="352"/>
      <c r="L56" s="344"/>
      <c r="M56" s="350">
        <v>0</v>
      </c>
      <c r="N56" s="344"/>
      <c r="O56" s="346" t="e">
        <f t="shared" si="1"/>
        <v>#DIV/0!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5">
      <c r="A57" s="14"/>
      <c r="B57" s="14"/>
      <c r="C57" s="14"/>
      <c r="D57" s="14"/>
      <c r="E57" s="14"/>
      <c r="F57" s="14"/>
      <c r="G57" s="14"/>
      <c r="H57" s="54"/>
      <c r="I57" s="341" t="s">
        <v>158</v>
      </c>
      <c r="J57" s="342"/>
      <c r="K57" s="344"/>
      <c r="L57" s="344"/>
      <c r="M57" s="350">
        <v>0</v>
      </c>
      <c r="N57" s="344"/>
      <c r="O57" s="346" t="e">
        <f t="shared" si="1"/>
        <v>#DIV/0!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5">
      <c r="A58" s="14"/>
      <c r="B58" s="14"/>
      <c r="C58" s="14"/>
      <c r="D58" s="14"/>
      <c r="E58" s="14"/>
      <c r="F58" s="14"/>
      <c r="G58" s="14"/>
      <c r="H58" s="54"/>
      <c r="I58" s="347" t="s">
        <v>159</v>
      </c>
      <c r="J58" s="342"/>
      <c r="K58" s="344"/>
      <c r="L58" s="344"/>
      <c r="M58" s="350">
        <v>0</v>
      </c>
      <c r="N58" s="344"/>
      <c r="O58" s="346" t="e">
        <f t="shared" si="1"/>
        <v>#DIV/0!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5">
      <c r="A59" s="14"/>
      <c r="B59" s="14"/>
      <c r="C59" s="14"/>
      <c r="D59" s="14"/>
      <c r="E59" s="14"/>
      <c r="F59" s="14"/>
      <c r="G59" s="14"/>
      <c r="H59" s="54"/>
      <c r="I59" s="341" t="s">
        <v>160</v>
      </c>
      <c r="J59" s="342"/>
      <c r="K59" s="344"/>
      <c r="L59" s="344"/>
      <c r="M59" s="350">
        <v>0</v>
      </c>
      <c r="N59" s="344"/>
      <c r="O59" s="346" t="e">
        <f t="shared" si="1"/>
        <v>#DIV/0!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5">
      <c r="A60" s="14"/>
      <c r="B60" s="14"/>
      <c r="C60" s="14"/>
      <c r="D60" s="14"/>
      <c r="E60" s="14"/>
      <c r="F60" s="14"/>
      <c r="G60" s="14"/>
      <c r="H60" s="54"/>
      <c r="I60" s="347" t="s">
        <v>161</v>
      </c>
      <c r="J60" s="342"/>
      <c r="K60" s="344"/>
      <c r="L60" s="344"/>
      <c r="M60" s="350">
        <v>0</v>
      </c>
      <c r="N60" s="344"/>
      <c r="O60" s="346" t="e">
        <f t="shared" si="1"/>
        <v>#DIV/0!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5">
      <c r="A61" s="14"/>
      <c r="B61" s="14"/>
      <c r="C61" s="14"/>
      <c r="D61" s="14"/>
      <c r="E61" s="14"/>
      <c r="F61" s="14"/>
      <c r="G61" s="14"/>
      <c r="H61" s="54"/>
      <c r="I61" s="347" t="s">
        <v>162</v>
      </c>
      <c r="J61" s="342"/>
      <c r="K61" s="344"/>
      <c r="L61" s="344"/>
      <c r="M61" s="350">
        <v>0</v>
      </c>
      <c r="N61" s="344"/>
      <c r="O61" s="346" t="e">
        <f t="shared" si="1"/>
        <v>#DIV/0!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5">
      <c r="A62" s="14"/>
      <c r="B62" s="14"/>
      <c r="C62" s="14"/>
      <c r="D62" s="14"/>
      <c r="E62" s="14"/>
      <c r="F62" s="14"/>
      <c r="G62" s="14"/>
      <c r="H62" s="56"/>
      <c r="I62" s="341" t="s">
        <v>163</v>
      </c>
      <c r="J62" s="342"/>
      <c r="K62" s="344"/>
      <c r="L62" s="344"/>
      <c r="M62" s="350">
        <v>0</v>
      </c>
      <c r="N62" s="344"/>
      <c r="O62" s="346" t="e">
        <f t="shared" si="1"/>
        <v>#DIV/0!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5">
      <c r="A63" s="14"/>
      <c r="B63" s="14"/>
      <c r="C63" s="14"/>
      <c r="D63" s="14"/>
      <c r="E63" s="14"/>
      <c r="F63" s="14"/>
      <c r="G63" s="14"/>
      <c r="H63" s="54"/>
      <c r="I63" s="347" t="s">
        <v>102</v>
      </c>
      <c r="J63" s="342"/>
      <c r="K63" s="344"/>
      <c r="L63" s="344"/>
      <c r="M63" s="345">
        <v>0</v>
      </c>
      <c r="N63" s="344"/>
      <c r="O63" s="346" t="e">
        <f t="shared" si="1"/>
        <v>#DIV/0!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5">
      <c r="A64" s="14"/>
      <c r="B64" s="14"/>
      <c r="C64" s="14"/>
      <c r="D64" s="14"/>
      <c r="E64" s="14"/>
      <c r="F64" s="14"/>
      <c r="G64" s="14"/>
      <c r="H64" s="25"/>
      <c r="I64" s="347" t="s">
        <v>164</v>
      </c>
      <c r="J64" s="342"/>
      <c r="K64" s="344"/>
      <c r="L64" s="344"/>
      <c r="M64" s="350">
        <v>0</v>
      </c>
      <c r="N64" s="344"/>
      <c r="O64" s="346" t="e">
        <f t="shared" si="1"/>
        <v>#DIV/0!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5">
      <c r="A65" s="14"/>
      <c r="B65" s="14"/>
      <c r="C65" s="14"/>
      <c r="D65" s="14"/>
      <c r="E65" s="14"/>
      <c r="F65" s="14"/>
      <c r="G65" s="14"/>
      <c r="H65" s="25"/>
      <c r="I65" s="347" t="s">
        <v>165</v>
      </c>
      <c r="J65" s="342"/>
      <c r="K65" s="344"/>
      <c r="L65" s="344"/>
      <c r="M65" s="350">
        <v>0</v>
      </c>
      <c r="N65" s="344"/>
      <c r="O65" s="346" t="e">
        <f t="shared" si="1"/>
        <v>#DIV/0!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5">
      <c r="A66" s="14"/>
      <c r="B66" s="14"/>
      <c r="C66" s="14"/>
      <c r="D66" s="14"/>
      <c r="E66" s="14"/>
      <c r="F66" s="14"/>
      <c r="G66" s="14"/>
      <c r="H66" s="25"/>
      <c r="I66" s="347" t="s">
        <v>166</v>
      </c>
      <c r="J66" s="342"/>
      <c r="K66" s="344"/>
      <c r="L66" s="344"/>
      <c r="M66" s="350">
        <v>0</v>
      </c>
      <c r="N66" s="344"/>
      <c r="O66" s="346" t="e">
        <f t="shared" si="1"/>
        <v>#DIV/0!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5">
      <c r="A67" s="14"/>
      <c r="B67" s="14"/>
      <c r="C67" s="14"/>
      <c r="D67" s="14"/>
      <c r="E67" s="14"/>
      <c r="F67" s="14"/>
      <c r="G67" s="14"/>
      <c r="H67" s="48"/>
      <c r="I67" s="341" t="s">
        <v>167</v>
      </c>
      <c r="J67" s="342"/>
      <c r="K67" s="344"/>
      <c r="L67" s="344"/>
      <c r="M67" s="350">
        <v>0</v>
      </c>
      <c r="N67" s="344"/>
      <c r="O67" s="346" t="e">
        <f t="shared" si="1"/>
        <v>#DIV/0!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5">
      <c r="A68" s="14"/>
      <c r="B68" s="14"/>
      <c r="C68" s="14"/>
      <c r="D68" s="14"/>
      <c r="E68" s="14"/>
      <c r="F68" s="14"/>
      <c r="G68" s="14"/>
      <c r="H68" s="48"/>
      <c r="I68" s="347" t="s">
        <v>168</v>
      </c>
      <c r="J68" s="342"/>
      <c r="K68" s="344"/>
      <c r="L68" s="344"/>
      <c r="M68" s="350">
        <v>0</v>
      </c>
      <c r="N68" s="344"/>
      <c r="O68" s="346" t="e">
        <f t="shared" si="1"/>
        <v>#DIV/0!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5">
      <c r="A69" s="14"/>
      <c r="B69" s="14"/>
      <c r="C69" s="14"/>
      <c r="D69" s="14"/>
      <c r="E69" s="14"/>
      <c r="F69" s="14"/>
      <c r="G69" s="14"/>
      <c r="H69" s="48"/>
      <c r="I69" s="347" t="s">
        <v>169</v>
      </c>
      <c r="J69" s="342"/>
      <c r="K69" s="344"/>
      <c r="L69" s="344"/>
      <c r="M69" s="350">
        <v>0</v>
      </c>
      <c r="N69" s="344"/>
      <c r="O69" s="346" t="e">
        <f t="shared" si="1"/>
        <v>#DIV/0!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5">
      <c r="A70" s="14"/>
      <c r="B70" s="14"/>
      <c r="C70" s="14"/>
      <c r="D70" s="14"/>
      <c r="E70" s="14"/>
      <c r="F70" s="14"/>
      <c r="G70" s="14"/>
      <c r="H70" s="25"/>
      <c r="I70" s="341" t="s">
        <v>170</v>
      </c>
      <c r="J70" s="342"/>
      <c r="K70" s="344"/>
      <c r="L70" s="344"/>
      <c r="M70" s="350">
        <v>0</v>
      </c>
      <c r="N70" s="344"/>
      <c r="O70" s="346" t="e">
        <f t="shared" si="1"/>
        <v>#DIV/0!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5">
      <c r="A71" s="14"/>
      <c r="B71" s="14"/>
      <c r="C71" s="14"/>
      <c r="D71" s="14"/>
      <c r="E71" s="14"/>
      <c r="F71" s="14"/>
      <c r="G71" s="14"/>
      <c r="H71" s="25"/>
      <c r="I71" s="347" t="s">
        <v>171</v>
      </c>
      <c r="J71" s="342"/>
      <c r="K71" s="344"/>
      <c r="L71" s="344"/>
      <c r="M71" s="350">
        <v>0</v>
      </c>
      <c r="N71" s="344"/>
      <c r="O71" s="346" t="e">
        <f t="shared" si="1"/>
        <v>#DIV/0!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6.5" customHeight="1">
      <c r="A72" s="14"/>
      <c r="B72" s="14"/>
      <c r="C72" s="14"/>
      <c r="D72" s="14"/>
      <c r="E72" s="14"/>
      <c r="F72" s="14"/>
      <c r="G72" s="14"/>
      <c r="H72" s="25"/>
      <c r="I72" s="341" t="s">
        <v>172</v>
      </c>
      <c r="J72" s="342"/>
      <c r="K72" s="344"/>
      <c r="L72" s="344"/>
      <c r="M72" s="350">
        <v>0</v>
      </c>
      <c r="N72" s="344"/>
      <c r="O72" s="346" t="e">
        <f t="shared" si="1"/>
        <v>#DIV/0!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5">
      <c r="A73" s="14"/>
      <c r="B73" s="14"/>
      <c r="C73" s="14"/>
      <c r="D73" s="14"/>
      <c r="E73" s="14"/>
      <c r="F73" s="14"/>
      <c r="G73" s="14"/>
      <c r="H73" s="25"/>
      <c r="I73" s="347" t="s">
        <v>173</v>
      </c>
      <c r="J73" s="342"/>
      <c r="K73" s="344"/>
      <c r="L73" s="344"/>
      <c r="M73" s="350">
        <v>0</v>
      </c>
      <c r="N73" s="344"/>
      <c r="O73" s="346" t="e">
        <f t="shared" si="1"/>
        <v>#DIV/0!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5">
      <c r="A74" s="14"/>
      <c r="B74" s="14"/>
      <c r="C74" s="14"/>
      <c r="D74" s="14"/>
      <c r="E74" s="14"/>
      <c r="F74" s="14"/>
      <c r="G74" s="14"/>
      <c r="H74" s="25"/>
      <c r="I74" s="347" t="s">
        <v>174</v>
      </c>
      <c r="J74" s="342"/>
      <c r="K74" s="344"/>
      <c r="L74" s="344"/>
      <c r="M74" s="350">
        <v>0</v>
      </c>
      <c r="N74" s="344"/>
      <c r="O74" s="346" t="e">
        <f t="shared" si="1"/>
        <v>#DIV/0!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5">
      <c r="A75" s="14"/>
      <c r="B75" s="14"/>
      <c r="C75" s="14"/>
      <c r="D75" s="14"/>
      <c r="E75" s="14"/>
      <c r="F75" s="14"/>
      <c r="G75" s="14"/>
      <c r="H75" s="25"/>
      <c r="I75" s="353" t="s">
        <v>175</v>
      </c>
      <c r="J75" s="342"/>
      <c r="K75" s="344"/>
      <c r="L75" s="344"/>
      <c r="M75" s="350">
        <v>0</v>
      </c>
      <c r="N75" s="344"/>
      <c r="O75" s="346" t="e">
        <f t="shared" si="1"/>
        <v>#DIV/0!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5">
      <c r="A76" s="14"/>
      <c r="B76" s="14"/>
      <c r="C76" s="14"/>
      <c r="D76" s="14"/>
      <c r="E76" s="14"/>
      <c r="F76" s="14"/>
      <c r="G76" s="14"/>
      <c r="H76" s="25"/>
      <c r="I76" s="347" t="s">
        <v>176</v>
      </c>
      <c r="J76" s="342"/>
      <c r="K76" s="344"/>
      <c r="L76" s="344"/>
      <c r="M76" s="350">
        <v>0</v>
      </c>
      <c r="N76" s="344"/>
      <c r="O76" s="346" t="e">
        <f t="shared" si="1"/>
        <v>#DIV/0!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ht="15">
      <c r="A77" s="14"/>
      <c r="B77" s="14"/>
      <c r="C77" s="14"/>
      <c r="D77" s="14"/>
      <c r="E77" s="14"/>
      <c r="F77" s="14"/>
      <c r="G77" s="14"/>
      <c r="H77" s="25"/>
      <c r="I77" s="354" t="s">
        <v>177</v>
      </c>
      <c r="J77" s="342"/>
      <c r="K77" s="344"/>
      <c r="L77" s="344"/>
      <c r="M77" s="350">
        <v>0</v>
      </c>
      <c r="N77" s="344"/>
      <c r="O77" s="346" t="e">
        <f t="shared" si="1"/>
        <v>#DIV/0!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ht="15">
      <c r="A78" s="14"/>
      <c r="B78" s="14"/>
      <c r="C78" s="14"/>
      <c r="D78" s="14"/>
      <c r="E78" s="14"/>
      <c r="F78" s="14"/>
      <c r="G78" s="14"/>
      <c r="H78" s="25"/>
      <c r="I78" s="355" t="s">
        <v>178</v>
      </c>
      <c r="J78" s="342"/>
      <c r="K78" s="344"/>
      <c r="L78" s="344"/>
      <c r="M78" s="350">
        <v>0</v>
      </c>
      <c r="N78" s="344"/>
      <c r="O78" s="346" t="e">
        <f t="shared" si="1"/>
        <v>#DIV/0!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ht="15">
      <c r="A79" s="14"/>
      <c r="B79" s="14"/>
      <c r="C79" s="14"/>
      <c r="D79" s="14"/>
      <c r="E79" s="14"/>
      <c r="F79" s="14"/>
      <c r="G79" s="14"/>
      <c r="H79" s="25"/>
      <c r="I79" s="347" t="s">
        <v>179</v>
      </c>
      <c r="J79" s="342"/>
      <c r="K79" s="344"/>
      <c r="L79" s="344"/>
      <c r="M79" s="350">
        <v>0</v>
      </c>
      <c r="N79" s="344"/>
      <c r="O79" s="346" t="e">
        <f t="shared" si="1"/>
        <v>#DIV/0!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ht="15">
      <c r="A80" s="14"/>
      <c r="B80" s="14"/>
      <c r="C80" s="14"/>
      <c r="D80" s="14"/>
      <c r="E80" s="14"/>
      <c r="F80" s="14"/>
      <c r="G80" s="14"/>
      <c r="H80" s="25"/>
      <c r="I80" s="341" t="s">
        <v>180</v>
      </c>
      <c r="J80" s="342"/>
      <c r="K80" s="344"/>
      <c r="L80" s="344"/>
      <c r="M80" s="350">
        <v>0</v>
      </c>
      <c r="N80" s="344"/>
      <c r="O80" s="346" t="e">
        <f t="shared" si="1"/>
        <v>#DIV/0!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5">
      <c r="A81" s="14"/>
      <c r="B81" s="14"/>
      <c r="C81" s="14"/>
      <c r="D81" s="14"/>
      <c r="E81" s="14"/>
      <c r="F81" s="14"/>
      <c r="G81" s="14"/>
      <c r="H81" s="25"/>
      <c r="I81" s="355" t="s">
        <v>181</v>
      </c>
      <c r="J81" s="342"/>
      <c r="K81" s="344"/>
      <c r="L81" s="344"/>
      <c r="M81" s="350">
        <v>0</v>
      </c>
      <c r="N81" s="344"/>
      <c r="O81" s="346" t="e">
        <f t="shared" si="1"/>
        <v>#DIV/0!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5">
      <c r="A82" s="14"/>
      <c r="B82" s="14"/>
      <c r="C82" s="14"/>
      <c r="D82" s="14"/>
      <c r="E82" s="14"/>
      <c r="F82" s="14"/>
      <c r="G82" s="14"/>
      <c r="H82" s="25"/>
      <c r="I82" s="41" t="s">
        <v>78</v>
      </c>
      <c r="J82" s="14"/>
      <c r="K82" s="47"/>
      <c r="L82" s="14"/>
      <c r="M82" s="42">
        <f>SUM(M45:M81)</f>
        <v>0</v>
      </c>
      <c r="N82" s="42"/>
      <c r="O82" s="346" t="e">
        <f t="shared" si="1"/>
        <v>#DIV/0!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5">
      <c r="A83" s="14"/>
      <c r="B83" s="14"/>
      <c r="C83" s="14"/>
      <c r="D83" s="14"/>
      <c r="E83" s="14"/>
      <c r="F83" s="14"/>
      <c r="G83" s="14"/>
      <c r="H83" s="25"/>
      <c r="I83" s="11"/>
      <c r="O83" s="62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5">
      <c r="A84" s="14"/>
      <c r="B84" s="14"/>
      <c r="C84" s="14"/>
      <c r="D84" s="14"/>
      <c r="E84" s="14"/>
      <c r="F84" s="14"/>
      <c r="G84" s="14"/>
      <c r="H84" s="14"/>
      <c r="I84" s="76" t="s">
        <v>106</v>
      </c>
      <c r="J84" s="12"/>
      <c r="K84" s="45"/>
      <c r="L84" s="12"/>
      <c r="M84" s="77">
        <f>+M42+M82</f>
        <v>0</v>
      </c>
      <c r="N84" s="12"/>
      <c r="O84" s="78" t="e">
        <f>(M84/$B$7)</f>
        <v>#DIV/0!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8" thickBot="1">
      <c r="A85" s="14"/>
      <c r="B85" s="14"/>
      <c r="C85" s="14"/>
      <c r="D85" s="14"/>
      <c r="E85" s="14"/>
      <c r="F85" s="14"/>
      <c r="G85" s="14"/>
      <c r="H85" s="14"/>
      <c r="I85" s="49"/>
      <c r="J85" s="14"/>
      <c r="K85" s="47"/>
      <c r="L85" s="14"/>
      <c r="M85" s="50"/>
      <c r="N85" s="14"/>
      <c r="O85" s="50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6.5" thickBot="1" thickTop="1">
      <c r="A86" s="14"/>
      <c r="B86" s="14"/>
      <c r="C86" s="14"/>
      <c r="D86" s="14"/>
      <c r="E86" s="14"/>
      <c r="F86" s="14"/>
      <c r="G86" s="14"/>
      <c r="H86" s="14"/>
      <c r="I86" s="69" t="s">
        <v>97</v>
      </c>
      <c r="J86" s="70"/>
      <c r="K86" s="70"/>
      <c r="L86" s="70"/>
      <c r="M86" s="79">
        <f>+M18+M28+M84</f>
        <v>0</v>
      </c>
      <c r="N86" s="70"/>
      <c r="O86" s="80" t="e">
        <f>(M86/$B$7)</f>
        <v>#DIV/0!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5" thickTop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50"/>
      <c r="N87" s="14"/>
      <c r="O87" s="50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81"/>
      <c r="N88" s="14"/>
      <c r="O88" s="50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50"/>
      <c r="N89" s="14"/>
      <c r="O89" s="50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5">
      <c r="A90" s="14"/>
      <c r="B90" s="14"/>
      <c r="C90" s="14"/>
      <c r="D90" s="14"/>
      <c r="E90" s="14"/>
      <c r="F90" s="14"/>
      <c r="G90" s="14"/>
      <c r="H90" s="14"/>
      <c r="I90" s="82"/>
      <c r="J90" s="14"/>
      <c r="K90" s="47"/>
      <c r="L90" s="14"/>
      <c r="M90" s="50"/>
      <c r="N90" s="14"/>
      <c r="O90" s="50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5">
      <c r="A91" s="14"/>
      <c r="B91" s="14"/>
      <c r="C91" s="14"/>
      <c r="D91" s="14"/>
      <c r="E91" s="14"/>
      <c r="F91" s="14"/>
      <c r="G91" s="14"/>
      <c r="H91" s="14"/>
      <c r="I91" s="13"/>
      <c r="J91" s="13"/>
      <c r="K91" s="47"/>
      <c r="L91" s="13"/>
      <c r="M91" s="50"/>
      <c r="N91" s="13"/>
      <c r="O91" s="50" t="s">
        <v>3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5">
      <c r="A92" s="14"/>
      <c r="B92" s="14"/>
      <c r="C92" s="14"/>
      <c r="D92" s="14"/>
      <c r="E92" s="14"/>
      <c r="F92" s="14"/>
      <c r="G92" s="14"/>
      <c r="H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33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</row>
    <row r="207" spans="1:33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</row>
    <row r="208" spans="1:33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</row>
    <row r="209" spans="1:33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</row>
    <row r="210" spans="1:33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</row>
    <row r="211" spans="1:33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1:33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</row>
    <row r="213" spans="1:33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</row>
    <row r="214" spans="1:33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</row>
    <row r="215" spans="1:33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</row>
    <row r="216" spans="1:33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1:33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</row>
    <row r="218" spans="1:33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</row>
    <row r="219" spans="1:33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</row>
    <row r="220" spans="1:33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</row>
    <row r="221" spans="1:33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</row>
    <row r="222" spans="1:33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</row>
    <row r="223" spans="1:33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</row>
    <row r="224" spans="1:33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</row>
    <row r="225" spans="1:33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1:33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</row>
    <row r="227" spans="1:33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</row>
    <row r="228" spans="1:33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1:33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1:33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1:33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</row>
    <row r="232" spans="1:33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1:33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</row>
    <row r="234" spans="1:33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</row>
    <row r="235" spans="1:33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</row>
    <row r="236" spans="1:33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</row>
    <row r="237" spans="1:33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</row>
    <row r="238" spans="1:33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</row>
    <row r="239" spans="1:33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</row>
    <row r="240" spans="1:33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</row>
    <row r="241" spans="1:33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</row>
    <row r="242" spans="1:33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</row>
    <row r="243" spans="1:33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</row>
    <row r="244" spans="1:33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</row>
    <row r="245" spans="1:33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</row>
    <row r="246" spans="1:33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</row>
    <row r="247" spans="1:33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</row>
    <row r="248" spans="1:33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</row>
    <row r="249" spans="1:33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</row>
    <row r="250" spans="1:33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</row>
    <row r="251" spans="1:33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</row>
    <row r="252" spans="1:33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</row>
    <row r="253" spans="1:33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</row>
    <row r="254" spans="1:33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1:33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</row>
    <row r="256" spans="1:33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</row>
    <row r="257" spans="1:33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</row>
    <row r="258" spans="1:33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1:33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</row>
    <row r="260" spans="1:33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</row>
    <row r="261" spans="1:33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</row>
    <row r="262" spans="1:33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</row>
    <row r="263" spans="1:33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</row>
    <row r="264" spans="1:33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</row>
    <row r="265" spans="1:33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1:33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</row>
    <row r="267" spans="1:33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</row>
    <row r="268" spans="1:33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</row>
    <row r="269" spans="1:33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</row>
    <row r="270" spans="1:33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</row>
    <row r="271" spans="1:33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</row>
    <row r="272" spans="1:33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</row>
    <row r="273" spans="1:33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</row>
    <row r="274" spans="1:33" ht="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</row>
    <row r="275" spans="1:33" ht="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</row>
    <row r="276" spans="1:33" ht="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</row>
    <row r="277" spans="1:33" ht="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</row>
    <row r="278" spans="1:33" ht="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</row>
    <row r="279" spans="1:33" ht="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1:33" ht="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1:33" ht="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</row>
    <row r="282" spans="1:33" ht="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</row>
    <row r="283" spans="1:33" ht="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</row>
    <row r="284" spans="1:33" ht="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</row>
    <row r="285" spans="1:33" ht="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</row>
    <row r="286" spans="1:33" ht="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</row>
    <row r="287" spans="1:33" ht="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</row>
    <row r="288" spans="1:33" ht="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1:33" ht="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</row>
    <row r="290" spans="1:33" ht="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</row>
    <row r="291" spans="1:33" ht="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</row>
    <row r="292" spans="1:33" ht="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</row>
    <row r="293" spans="1:33" ht="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</row>
    <row r="294" spans="1:33" ht="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</row>
    <row r="295" spans="1:33" ht="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</row>
    <row r="296" spans="1:33" ht="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</row>
    <row r="297" spans="1:33" ht="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</row>
    <row r="298" spans="1:33" ht="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</row>
    <row r="299" spans="1:33" ht="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</row>
    <row r="300" spans="1:33" ht="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</row>
    <row r="301" spans="1:33" ht="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</row>
    <row r="302" spans="1:33" ht="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</row>
    <row r="303" spans="1:33" ht="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</row>
    <row r="304" spans="1:33" ht="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</row>
    <row r="305" spans="1:33" ht="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</row>
    <row r="306" spans="1:33" ht="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</row>
    <row r="307" spans="1:33" ht="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</row>
    <row r="308" spans="1:33" ht="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</row>
    <row r="309" spans="1:33" ht="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</row>
    <row r="310" spans="1:33" ht="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</row>
    <row r="311" spans="1:33" ht="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</row>
    <row r="312" spans="1:33" ht="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</row>
    <row r="313" spans="1:33" ht="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</row>
    <row r="314" spans="1:33" ht="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</row>
    <row r="315" spans="1:33" ht="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</row>
    <row r="316" spans="1:33" ht="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</row>
    <row r="317" spans="1:33" ht="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</row>
    <row r="318" spans="1:33" ht="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</row>
    <row r="319" spans="1:33" ht="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</row>
    <row r="320" spans="1:33" ht="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</row>
    <row r="321" spans="1:33" ht="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</row>
    <row r="322" spans="1:33" ht="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</row>
    <row r="323" spans="1:33" ht="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</row>
    <row r="324" spans="1:33" ht="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</row>
    <row r="325" spans="1:33" ht="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</row>
    <row r="326" spans="1:33" ht="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</row>
    <row r="327" spans="1:33" ht="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</row>
    <row r="328" spans="1:33" ht="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</row>
    <row r="329" spans="1:33" ht="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</row>
    <row r="330" spans="1:33" ht="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</row>
    <row r="331" spans="1:33" ht="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</row>
    <row r="332" spans="1:33" ht="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</row>
    <row r="333" spans="1:33" ht="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</row>
    <row r="334" spans="1:33" ht="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</row>
    <row r="335" spans="1:33" ht="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</row>
    <row r="336" spans="1:33" ht="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</row>
    <row r="337" spans="1:33" ht="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</row>
    <row r="338" spans="1:33" ht="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</row>
    <row r="339" spans="1:33" ht="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</row>
    <row r="340" spans="1:33" ht="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</row>
    <row r="341" spans="1:33" ht="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</row>
    <row r="342" spans="1:33" ht="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</row>
    <row r="343" spans="1:33" ht="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</row>
    <row r="344" spans="1:33" ht="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</row>
    <row r="345" spans="1:33" ht="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</row>
    <row r="346" spans="1:33" ht="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</row>
    <row r="347" spans="1:33" ht="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</row>
    <row r="348" spans="1:33" ht="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</row>
    <row r="349" spans="1:33" ht="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</row>
    <row r="350" spans="1:33" ht="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</row>
    <row r="351" spans="1:33" ht="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</row>
    <row r="352" spans="1:33" ht="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</row>
    <row r="353" spans="1:33" ht="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</row>
    <row r="354" spans="1:33" ht="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</row>
    <row r="355" spans="1:33" ht="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</row>
    <row r="356" spans="1:33" ht="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</row>
    <row r="357" spans="1:33" ht="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</row>
    <row r="358" spans="1:33" ht="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</row>
    <row r="359" spans="1:33" ht="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</row>
    <row r="360" spans="1:33" ht="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</row>
    <row r="361" spans="1:33" ht="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</row>
    <row r="362" spans="1:33" ht="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</row>
    <row r="363" spans="1:33" ht="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</row>
    <row r="364" spans="1:33" ht="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</row>
    <row r="365" spans="1:33" ht="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</row>
    <row r="366" spans="1:33" ht="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</row>
    <row r="367" spans="1:33" ht="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</row>
    <row r="368" spans="1:33" ht="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</row>
    <row r="369" spans="1:33" ht="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</row>
    <row r="370" spans="1:33" ht="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</row>
    <row r="371" spans="1:33" ht="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</row>
    <row r="372" spans="1:33" ht="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</row>
    <row r="373" spans="1:33" ht="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</row>
    <row r="374" spans="1:33" ht="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</row>
    <row r="375" spans="1:33" ht="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</row>
    <row r="376" spans="1:33" ht="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</row>
    <row r="377" spans="1:33" ht="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</row>
    <row r="378" spans="1:33" ht="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</row>
    <row r="379" spans="1:33" ht="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</row>
    <row r="380" spans="1:33" ht="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</row>
    <row r="381" spans="1:33" ht="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</row>
    <row r="382" spans="1:33" ht="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</row>
    <row r="383" spans="1:33" ht="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</row>
    <row r="384" spans="1:33" ht="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</row>
    <row r="385" spans="1:33" ht="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</row>
    <row r="386" spans="1:33" ht="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</row>
    <row r="387" spans="1:33" ht="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</row>
    <row r="388" spans="1:33" ht="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</row>
    <row r="389" spans="1:33" ht="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</row>
    <row r="390" spans="1:33" ht="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</row>
    <row r="391" spans="1:33" ht="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</row>
    <row r="392" spans="1:33" ht="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</row>
    <row r="393" spans="1:33" ht="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</row>
    <row r="394" spans="1:33" ht="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</row>
    <row r="395" spans="1:33" ht="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</row>
    <row r="396" spans="1:33" ht="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</row>
    <row r="397" spans="1:33" ht="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</row>
    <row r="398" spans="1:33" ht="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</row>
    <row r="399" spans="1:33" ht="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</row>
    <row r="400" spans="1:33" ht="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</row>
    <row r="401" spans="1:33" ht="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</row>
    <row r="402" spans="1:33" ht="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</row>
    <row r="403" spans="1:33" ht="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</row>
    <row r="404" spans="1:33" ht="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</row>
    <row r="405" spans="1:33" ht="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</row>
    <row r="406" spans="1:33" ht="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</row>
    <row r="407" spans="1:33" ht="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</row>
    <row r="408" spans="1:33" ht="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</row>
    <row r="409" spans="1:33" ht="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</row>
    <row r="410" spans="1:33" ht="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</row>
    <row r="411" spans="1:33" ht="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</row>
    <row r="412" spans="1:33" ht="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</row>
    <row r="413" spans="1:33" ht="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</row>
    <row r="414" spans="1:33" ht="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</row>
    <row r="415" spans="1:33" ht="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</row>
    <row r="416" spans="1:33" ht="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</row>
    <row r="417" spans="1:33" ht="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</row>
    <row r="418" spans="1:33" ht="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</row>
    <row r="419" spans="1:33" ht="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</row>
    <row r="420" spans="1:33" ht="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</row>
    <row r="421" spans="1:33" ht="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</row>
    <row r="422" spans="1:33" ht="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</row>
    <row r="423" spans="1:33" ht="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</row>
    <row r="424" spans="1:33" ht="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</row>
    <row r="425" spans="1:33" ht="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</row>
    <row r="426" spans="1:33" ht="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</row>
    <row r="427" spans="1:33" ht="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</row>
    <row r="428" spans="1:33" ht="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</row>
    <row r="429" spans="1:33" ht="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</row>
    <row r="430" spans="1:33" ht="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</row>
    <row r="431" spans="1:33" ht="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</row>
    <row r="432" spans="1:33" ht="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</row>
    <row r="433" spans="1:33" ht="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</row>
    <row r="434" spans="1:33" ht="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</row>
    <row r="435" spans="1:33" ht="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</row>
    <row r="436" spans="1:33" ht="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</row>
    <row r="437" spans="1:33" ht="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</row>
    <row r="438" spans="1:33" ht="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</row>
    <row r="439" spans="1:33" ht="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</row>
    <row r="440" spans="1:33" ht="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</row>
    <row r="441" spans="1:33" ht="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</row>
    <row r="442" spans="1:33" ht="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</row>
    <row r="443" spans="1:33" ht="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</row>
    <row r="444" spans="1:33" ht="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</row>
    <row r="445" spans="1:33" ht="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</row>
    <row r="446" spans="1:33" ht="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</row>
    <row r="447" spans="1:33" ht="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</row>
    <row r="448" spans="1:33" ht="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</row>
    <row r="449" spans="1:33" ht="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</row>
    <row r="450" spans="1:33" ht="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</row>
    <row r="451" spans="1:33" ht="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</row>
    <row r="452" spans="1:33" ht="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</row>
    <row r="453" spans="1:33" ht="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</row>
    <row r="454" spans="1:33" ht="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</row>
    <row r="455" spans="1:33" ht="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</row>
    <row r="456" spans="1:33" ht="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</row>
    <row r="457" spans="1:33" ht="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</row>
    <row r="458" spans="1:33" ht="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</row>
    <row r="459" spans="1:33" ht="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</row>
    <row r="460" spans="1:33" ht="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</row>
    <row r="461" spans="1:33" ht="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</row>
    <row r="462" spans="8:33" ht="15"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</row>
    <row r="463" spans="8:33" ht="15"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</row>
    <row r="464" spans="8:33" ht="15"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</row>
    <row r="465" spans="8:33" ht="15"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</row>
    <row r="466" spans="8:33" ht="15"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</row>
    <row r="467" spans="8:33" ht="15"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</row>
    <row r="468" spans="8:33" ht="15"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</row>
    <row r="469" spans="8:33" ht="15"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</row>
    <row r="470" spans="8:33" ht="15"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</row>
    <row r="471" spans="8:33" ht="15"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</row>
    <row r="472" spans="8:33" ht="15"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</row>
    <row r="473" spans="8:33" ht="15"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</row>
    <row r="474" spans="8:33" ht="15"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</row>
    <row r="475" spans="8:33" ht="15"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</row>
    <row r="476" spans="8:33" ht="15"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</row>
    <row r="477" spans="8:33" ht="15"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</row>
    <row r="478" spans="8:33" ht="15"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</row>
    <row r="479" spans="8:33" ht="15"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</row>
    <row r="480" spans="8:33" ht="15"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</row>
    <row r="481" spans="8:33" ht="15"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</row>
    <row r="482" spans="8:33" ht="15"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</row>
    <row r="483" spans="8:33" ht="15"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</row>
    <row r="484" spans="8:33" ht="15"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</row>
    <row r="485" spans="8:33" ht="15"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</row>
    <row r="486" spans="8:33" ht="15"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</row>
    <row r="487" spans="8:33" ht="15"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</row>
    <row r="488" spans="8:33" ht="15"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</row>
    <row r="489" spans="8:33" ht="15"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</row>
    <row r="490" spans="8:33" ht="15"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</row>
    <row r="491" spans="8:33" ht="15"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</row>
    <row r="492" spans="8:33" ht="15"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</row>
    <row r="493" spans="8:33" ht="15"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</row>
    <row r="494" spans="8:33" ht="15"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</row>
    <row r="495" spans="8:33" ht="15"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</row>
    <row r="496" spans="8:33" ht="15"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</row>
    <row r="497" spans="8:33" ht="15"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</row>
    <row r="498" spans="8:33" ht="15"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</row>
    <row r="499" spans="8:33" ht="15"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</row>
    <row r="500" spans="8:33" ht="15"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</row>
    <row r="501" spans="8:33" ht="15"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</row>
    <row r="502" spans="8:33" ht="15"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</row>
    <row r="503" spans="8:33" ht="15"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</row>
    <row r="504" spans="9:15" ht="15">
      <c r="I504" s="14"/>
      <c r="J504" s="14"/>
      <c r="K504" s="14"/>
      <c r="L504" s="14"/>
      <c r="M504" s="14"/>
      <c r="N504" s="14"/>
      <c r="O504" s="14"/>
    </row>
    <row r="505" spans="9:15" ht="15">
      <c r="I505" s="14"/>
      <c r="J505" s="14"/>
      <c r="K505" s="14"/>
      <c r="L505" s="14"/>
      <c r="M505" s="14"/>
      <c r="N505" s="14"/>
      <c r="O505" s="14"/>
    </row>
    <row r="506" spans="9:15" ht="15">
      <c r="I506" s="14"/>
      <c r="J506" s="14"/>
      <c r="K506" s="14"/>
      <c r="L506" s="14"/>
      <c r="M506" s="14"/>
      <c r="N506" s="14"/>
      <c r="O506" s="14"/>
    </row>
  </sheetData>
  <printOptions/>
  <pageMargins left="1.21" right="0.25" top="0.49" bottom="0.25" header="0.67" footer="0.25"/>
  <pageSetup fitToHeight="1" fitToWidth="1" orientation="portrait" scale="56" r:id="rId1"/>
  <headerFooter alignWithMargins="0">
    <oddHeader xml:space="preserve">&amp;R&amp;"Arial,Bold"     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zoomScale="75" zoomScaleNormal="75" workbookViewId="0" topLeftCell="A1">
      <selection activeCell="E58" sqref="E58"/>
    </sheetView>
  </sheetViews>
  <sheetFormatPr defaultColWidth="8.88671875" defaultRowHeight="15"/>
  <cols>
    <col min="1" max="1" width="9.10546875" style="4" customWidth="1"/>
    <col min="2" max="2" width="7.5546875" style="4" customWidth="1"/>
    <col min="3" max="3" width="9.21484375" style="4" customWidth="1"/>
    <col min="4" max="4" width="9.99609375" style="4" customWidth="1"/>
    <col min="5" max="5" width="10.6640625" style="4" customWidth="1"/>
    <col min="6" max="6" width="11.3359375" style="4" customWidth="1"/>
    <col min="7" max="7" width="11.4453125" style="4" customWidth="1"/>
    <col min="8" max="15" width="11.77734375" style="4" customWidth="1"/>
    <col min="16" max="16" width="10.10546875" style="4" customWidth="1"/>
    <col min="17" max="16384" width="8.88671875" style="4" customWidth="1"/>
  </cols>
  <sheetData>
    <row r="1" spans="1:1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3:14" ht="18">
      <c r="C3" s="5"/>
      <c r="H3" s="336"/>
      <c r="N3" s="14"/>
    </row>
    <row r="4" spans="1:14" ht="15">
      <c r="A4" s="6" t="s">
        <v>2</v>
      </c>
      <c r="B4" s="8"/>
      <c r="C4" s="1"/>
      <c r="D4" s="7"/>
      <c r="E4" s="7"/>
      <c r="F4" s="8" t="s">
        <v>3</v>
      </c>
      <c r="G4" s="8" t="s">
        <v>4</v>
      </c>
      <c r="H4" s="1"/>
      <c r="I4" s="7"/>
      <c r="J4" s="7"/>
      <c r="K4" s="7"/>
      <c r="L4" s="9"/>
      <c r="M4" s="10"/>
      <c r="N4" s="14"/>
    </row>
    <row r="5" spans="1:14" ht="15">
      <c r="A5" s="11" t="s">
        <v>5</v>
      </c>
      <c r="B5" s="13"/>
      <c r="C5" s="1"/>
      <c r="D5" s="12"/>
      <c r="E5" s="12"/>
      <c r="F5" s="14" t="s">
        <v>3</v>
      </c>
      <c r="G5" s="14" t="s">
        <v>144</v>
      </c>
      <c r="H5" s="1"/>
      <c r="I5" s="12"/>
      <c r="J5" s="12"/>
      <c r="K5" s="12"/>
      <c r="L5" s="15"/>
      <c r="M5" s="16"/>
      <c r="N5" s="14"/>
    </row>
    <row r="6" spans="1:14" ht="15">
      <c r="A6" s="17" t="s">
        <v>7</v>
      </c>
      <c r="B6" s="13"/>
      <c r="C6" s="1"/>
      <c r="D6" s="12"/>
      <c r="E6" s="12"/>
      <c r="F6" s="14" t="s">
        <v>3</v>
      </c>
      <c r="G6" s="14" t="s">
        <v>8</v>
      </c>
      <c r="H6" s="1"/>
      <c r="I6" s="12"/>
      <c r="J6" s="12"/>
      <c r="K6" s="19" t="s">
        <v>9</v>
      </c>
      <c r="L6" s="22">
        <f ca="1">+NOW()</f>
        <v>40141.47644293981</v>
      </c>
      <c r="M6" s="16"/>
      <c r="N6" s="14"/>
    </row>
    <row r="7" spans="1:14" ht="15">
      <c r="A7" s="21" t="s">
        <v>10</v>
      </c>
      <c r="B7" s="12"/>
      <c r="C7" s="361"/>
      <c r="D7" s="12"/>
      <c r="E7" s="12"/>
      <c r="F7" s="12"/>
      <c r="G7" s="12" t="s">
        <v>138</v>
      </c>
      <c r="H7" s="1"/>
      <c r="I7" s="12"/>
      <c r="J7" s="12"/>
      <c r="K7" s="12"/>
      <c r="L7" s="15"/>
      <c r="M7" s="16"/>
      <c r="N7" s="14"/>
    </row>
    <row r="8" spans="1:12" ht="15">
      <c r="A8" s="13"/>
      <c r="B8" s="13"/>
      <c r="C8" s="114"/>
      <c r="D8" s="13"/>
      <c r="E8" s="13"/>
      <c r="F8" s="13"/>
      <c r="G8" s="13"/>
      <c r="H8" s="13"/>
      <c r="I8" s="13"/>
      <c r="J8" s="13"/>
      <c r="K8" s="13"/>
      <c r="L8" s="14"/>
    </row>
    <row r="9" ht="15"/>
    <row r="10" spans="1:16" ht="15.75">
      <c r="A10" s="115" t="s">
        <v>12</v>
      </c>
      <c r="B10" s="115"/>
      <c r="D10"/>
      <c r="E10" s="148" t="s">
        <v>13</v>
      </c>
      <c r="F10" s="9"/>
      <c r="G10" s="9"/>
      <c r="H10" s="292">
        <v>0.3</v>
      </c>
      <c r="I10" s="116" t="s">
        <v>14</v>
      </c>
      <c r="J10" s="117"/>
      <c r="K10" s="117"/>
      <c r="L10" s="117"/>
      <c r="M10" s="117"/>
      <c r="N10" s="117"/>
      <c r="O10" s="117"/>
      <c r="P10" s="118"/>
    </row>
    <row r="11" spans="1:16" ht="15">
      <c r="A11" s="6" t="s">
        <v>15</v>
      </c>
      <c r="B11" s="119"/>
      <c r="C11" s="6"/>
      <c r="D11" s="120"/>
      <c r="E11" s="120"/>
      <c r="F11" s="121" t="s">
        <v>16</v>
      </c>
      <c r="G11" s="121" t="s">
        <v>17</v>
      </c>
      <c r="H11" s="122" t="s">
        <v>18</v>
      </c>
      <c r="I11" s="123">
        <v>1</v>
      </c>
      <c r="J11" s="123">
        <v>2</v>
      </c>
      <c r="K11" s="123">
        <v>3</v>
      </c>
      <c r="L11" s="123">
        <v>4</v>
      </c>
      <c r="M11" s="123">
        <v>5</v>
      </c>
      <c r="N11" s="123">
        <v>6</v>
      </c>
      <c r="O11" s="123">
        <v>7</v>
      </c>
      <c r="P11" s="123">
        <v>8</v>
      </c>
    </row>
    <row r="12" spans="1:16" ht="30">
      <c r="A12" s="124" t="s">
        <v>19</v>
      </c>
      <c r="B12" s="125"/>
      <c r="C12" s="126" t="s">
        <v>20</v>
      </c>
      <c r="D12" s="127" t="s">
        <v>21</v>
      </c>
      <c r="E12" s="127" t="s">
        <v>22</v>
      </c>
      <c r="F12" s="128" t="s">
        <v>23</v>
      </c>
      <c r="G12" s="128" t="s">
        <v>24</v>
      </c>
      <c r="H12" s="129" t="s">
        <v>25</v>
      </c>
      <c r="I12" s="323">
        <f>+L12*0.7</f>
        <v>71890</v>
      </c>
      <c r="J12" s="324">
        <f>+L12*0.8</f>
        <v>82160</v>
      </c>
      <c r="K12" s="324">
        <f>+L12*0.9</f>
        <v>92430</v>
      </c>
      <c r="L12" s="181">
        <v>102700</v>
      </c>
      <c r="M12" s="324">
        <f>+L12*1.07895</f>
        <v>110808.16500000001</v>
      </c>
      <c r="N12" s="324">
        <f>+L12*1.16052</f>
        <v>119185.404</v>
      </c>
      <c r="O12" s="324">
        <f>+L12*1.23948</f>
        <v>127294.59599999999</v>
      </c>
      <c r="P12" s="324">
        <f>+L12*1.32105</f>
        <v>135671.835</v>
      </c>
    </row>
    <row r="13" spans="1:16" ht="15">
      <c r="A13" s="83" t="s">
        <v>183</v>
      </c>
      <c r="B13" s="92"/>
      <c r="C13" s="181">
        <v>0</v>
      </c>
      <c r="D13" s="181">
        <v>0</v>
      </c>
      <c r="E13" s="130">
        <f aca="true" t="shared" si="0" ref="E13:E20">+C13*D13</f>
        <v>0</v>
      </c>
      <c r="F13" s="182">
        <v>123</v>
      </c>
      <c r="G13" s="131">
        <f>+D13+F13</f>
        <v>123</v>
      </c>
      <c r="H13" s="123">
        <f aca="true" t="shared" si="1" ref="H13:H20">+(G13*12)/$H$10</f>
        <v>4920</v>
      </c>
      <c r="I13" s="132" t="str">
        <f aca="true" t="shared" si="2" ref="I13:L20">IF(+$C13=0,"  ",+$H13/I$12)</f>
        <v>  </v>
      </c>
      <c r="J13" s="132" t="str">
        <f t="shared" si="2"/>
        <v>  </v>
      </c>
      <c r="K13" s="132" t="str">
        <f t="shared" si="2"/>
        <v>  </v>
      </c>
      <c r="L13" s="132" t="str">
        <f t="shared" si="2"/>
        <v>  </v>
      </c>
      <c r="M13" s="133"/>
      <c r="N13" s="133"/>
      <c r="O13" s="133"/>
      <c r="P13" s="133"/>
    </row>
    <row r="14" spans="1:16" ht="15">
      <c r="A14" s="83" t="s">
        <v>182</v>
      </c>
      <c r="B14" s="92"/>
      <c r="C14" s="181">
        <v>0</v>
      </c>
      <c r="D14" s="181">
        <v>0</v>
      </c>
      <c r="E14" s="130">
        <f t="shared" si="0"/>
        <v>0</v>
      </c>
      <c r="F14" s="182">
        <v>157</v>
      </c>
      <c r="G14" s="131">
        <f aca="true" t="shared" si="3" ref="G14:G20">+D14+F14</f>
        <v>157</v>
      </c>
      <c r="H14" s="123">
        <f t="shared" si="1"/>
        <v>6280</v>
      </c>
      <c r="I14" s="132" t="str">
        <f t="shared" si="2"/>
        <v>  </v>
      </c>
      <c r="J14" s="132" t="str">
        <f t="shared" si="2"/>
        <v>  </v>
      </c>
      <c r="K14" s="132" t="str">
        <f t="shared" si="2"/>
        <v>  </v>
      </c>
      <c r="L14" s="132" t="str">
        <f t="shared" si="2"/>
        <v>  </v>
      </c>
      <c r="M14" s="133"/>
      <c r="N14" s="133"/>
      <c r="O14" s="133"/>
      <c r="P14" s="133"/>
    </row>
    <row r="15" spans="1:16" ht="15">
      <c r="A15" s="83" t="s">
        <v>184</v>
      </c>
      <c r="B15" s="92"/>
      <c r="C15" s="181">
        <v>0</v>
      </c>
      <c r="D15" s="181">
        <v>0</v>
      </c>
      <c r="E15" s="130">
        <f t="shared" si="0"/>
        <v>0</v>
      </c>
      <c r="F15" s="182">
        <v>123</v>
      </c>
      <c r="G15" s="131">
        <f t="shared" si="3"/>
        <v>123</v>
      </c>
      <c r="H15" s="123">
        <f t="shared" si="1"/>
        <v>4920</v>
      </c>
      <c r="I15" s="132" t="str">
        <f t="shared" si="2"/>
        <v>  </v>
      </c>
      <c r="J15" s="132" t="str">
        <f t="shared" si="2"/>
        <v>  </v>
      </c>
      <c r="K15" s="132" t="str">
        <f t="shared" si="2"/>
        <v>  </v>
      </c>
      <c r="L15" s="132" t="str">
        <f t="shared" si="2"/>
        <v>  </v>
      </c>
      <c r="M15" s="133"/>
      <c r="N15" s="133"/>
      <c r="O15" s="133"/>
      <c r="P15" s="133"/>
    </row>
    <row r="16" spans="1:16" ht="15">
      <c r="A16" s="83" t="s">
        <v>185</v>
      </c>
      <c r="B16" s="92"/>
      <c r="C16" s="181">
        <v>0</v>
      </c>
      <c r="D16" s="181">
        <v>0</v>
      </c>
      <c r="E16" s="130">
        <f t="shared" si="0"/>
        <v>0</v>
      </c>
      <c r="F16" s="182">
        <v>157</v>
      </c>
      <c r="G16" s="131">
        <f t="shared" si="3"/>
        <v>157</v>
      </c>
      <c r="H16" s="123">
        <f t="shared" si="1"/>
        <v>6280</v>
      </c>
      <c r="I16" s="132" t="str">
        <f t="shared" si="2"/>
        <v>  </v>
      </c>
      <c r="J16" s="132" t="str">
        <f t="shared" si="2"/>
        <v>  </v>
      </c>
      <c r="K16" s="132" t="str">
        <f t="shared" si="2"/>
        <v>  </v>
      </c>
      <c r="L16" s="132" t="str">
        <f t="shared" si="2"/>
        <v>  </v>
      </c>
      <c r="M16" s="133"/>
      <c r="N16" s="133"/>
      <c r="O16" s="133"/>
      <c r="P16" s="133"/>
    </row>
    <row r="17" spans="1:16" ht="15">
      <c r="A17" s="89" t="s">
        <v>186</v>
      </c>
      <c r="B17" s="84"/>
      <c r="C17" s="181">
        <v>0</v>
      </c>
      <c r="D17" s="181">
        <v>0</v>
      </c>
      <c r="E17" s="130">
        <f t="shared" si="0"/>
        <v>0</v>
      </c>
      <c r="F17" s="182">
        <v>123</v>
      </c>
      <c r="G17" s="131">
        <f t="shared" si="3"/>
        <v>123</v>
      </c>
      <c r="H17" s="123">
        <f t="shared" si="1"/>
        <v>4920</v>
      </c>
      <c r="I17" s="132" t="str">
        <f t="shared" si="2"/>
        <v>  </v>
      </c>
      <c r="J17" s="132" t="str">
        <f t="shared" si="2"/>
        <v>  </v>
      </c>
      <c r="K17" s="132" t="str">
        <f t="shared" si="2"/>
        <v>  </v>
      </c>
      <c r="L17" s="132" t="str">
        <f t="shared" si="2"/>
        <v>  </v>
      </c>
      <c r="M17" s="133"/>
      <c r="N17" s="133"/>
      <c r="O17" s="133"/>
      <c r="P17" s="133"/>
    </row>
    <row r="18" spans="1:16" ht="15">
      <c r="A18" s="89" t="s">
        <v>187</v>
      </c>
      <c r="B18" s="84"/>
      <c r="C18" s="181">
        <v>0</v>
      </c>
      <c r="D18" s="181">
        <v>0</v>
      </c>
      <c r="E18" s="130">
        <f t="shared" si="0"/>
        <v>0</v>
      </c>
      <c r="F18" s="182">
        <v>157</v>
      </c>
      <c r="G18" s="131">
        <f t="shared" si="3"/>
        <v>157</v>
      </c>
      <c r="H18" s="123">
        <f t="shared" si="1"/>
        <v>6280</v>
      </c>
      <c r="I18" s="132" t="str">
        <f t="shared" si="2"/>
        <v>  </v>
      </c>
      <c r="J18" s="132" t="str">
        <f t="shared" si="2"/>
        <v>  </v>
      </c>
      <c r="K18" s="132" t="str">
        <f t="shared" si="2"/>
        <v>  </v>
      </c>
      <c r="L18" s="132" t="str">
        <f t="shared" si="2"/>
        <v>  </v>
      </c>
      <c r="M18" s="133"/>
      <c r="N18" s="133"/>
      <c r="O18" s="133"/>
      <c r="P18" s="133"/>
    </row>
    <row r="19" spans="1:16" ht="15">
      <c r="A19" s="89" t="s">
        <v>188</v>
      </c>
      <c r="B19" s="84"/>
      <c r="C19" s="181">
        <v>0</v>
      </c>
      <c r="D19" s="181">
        <v>0</v>
      </c>
      <c r="E19" s="130">
        <f t="shared" si="0"/>
        <v>0</v>
      </c>
      <c r="F19" s="182">
        <v>123</v>
      </c>
      <c r="G19" s="131">
        <f t="shared" si="3"/>
        <v>123</v>
      </c>
      <c r="H19" s="123">
        <f t="shared" si="1"/>
        <v>4920</v>
      </c>
      <c r="I19" s="132" t="str">
        <f t="shared" si="2"/>
        <v>  </v>
      </c>
      <c r="J19" s="132" t="str">
        <f t="shared" si="2"/>
        <v>  </v>
      </c>
      <c r="K19" s="132" t="str">
        <f t="shared" si="2"/>
        <v>  </v>
      </c>
      <c r="L19" s="132" t="str">
        <f t="shared" si="2"/>
        <v>  </v>
      </c>
      <c r="M19" s="132"/>
      <c r="N19" s="132"/>
      <c r="O19" s="133"/>
      <c r="P19" s="133"/>
    </row>
    <row r="20" spans="1:16" ht="15">
      <c r="A20" s="89" t="s">
        <v>189</v>
      </c>
      <c r="B20" s="84"/>
      <c r="C20" s="181">
        <v>0</v>
      </c>
      <c r="D20" s="181">
        <v>0</v>
      </c>
      <c r="E20" s="130">
        <f t="shared" si="0"/>
        <v>0</v>
      </c>
      <c r="F20" s="182">
        <v>157</v>
      </c>
      <c r="G20" s="131">
        <f t="shared" si="3"/>
        <v>157</v>
      </c>
      <c r="H20" s="123">
        <f t="shared" si="1"/>
        <v>6280</v>
      </c>
      <c r="I20" s="132" t="str">
        <f t="shared" si="2"/>
        <v>  </v>
      </c>
      <c r="J20" s="132" t="str">
        <f t="shared" si="2"/>
        <v>  </v>
      </c>
      <c r="K20" s="132" t="str">
        <f t="shared" si="2"/>
        <v>  </v>
      </c>
      <c r="L20" s="132" t="str">
        <f t="shared" si="2"/>
        <v>  </v>
      </c>
      <c r="M20" s="132"/>
      <c r="N20" s="132"/>
      <c r="O20" s="133"/>
      <c r="P20" s="133"/>
    </row>
    <row r="21" spans="1:7" ht="15.75">
      <c r="A21" s="41" t="s">
        <v>26</v>
      </c>
      <c r="B21" s="43"/>
      <c r="C21" s="134">
        <f>SUM(C13:C20)</f>
        <v>0</v>
      </c>
      <c r="D21" s="135">
        <f>SUM(D13:D20)</f>
        <v>0</v>
      </c>
      <c r="E21" s="42">
        <f>SUM(E13:E20)</f>
        <v>0</v>
      </c>
      <c r="F21" s="136"/>
      <c r="G21" s="137"/>
    </row>
    <row r="22" spans="1:12" ht="15.75">
      <c r="A22" s="138" t="s">
        <v>139</v>
      </c>
      <c r="B22" s="63"/>
      <c r="C22" s="181">
        <v>0</v>
      </c>
      <c r="D22" s="183">
        <v>0</v>
      </c>
      <c r="E22" s="123">
        <f>+C22*D22</f>
        <v>0</v>
      </c>
      <c r="F22" s="136"/>
      <c r="G22" s="139"/>
      <c r="H22"/>
      <c r="I22"/>
      <c r="J22"/>
      <c r="K22"/>
      <c r="L22"/>
    </row>
    <row r="23" spans="1:12" ht="15.75">
      <c r="A23" s="138" t="s">
        <v>27</v>
      </c>
      <c r="B23" s="63"/>
      <c r="C23" s="181">
        <v>0</v>
      </c>
      <c r="D23" s="140">
        <v>0</v>
      </c>
      <c r="E23" s="123">
        <v>0</v>
      </c>
      <c r="F23" s="136"/>
      <c r="G23" s="139"/>
      <c r="H23"/>
      <c r="I23"/>
      <c r="J23"/>
      <c r="K23"/>
      <c r="L23"/>
    </row>
    <row r="24" spans="1:7" ht="15.75">
      <c r="A24" s="141" t="s">
        <v>28</v>
      </c>
      <c r="B24" s="142"/>
      <c r="C24" s="143"/>
      <c r="D24" s="144"/>
      <c r="E24" s="145">
        <f>SUM(E21:E23)</f>
        <v>0</v>
      </c>
      <c r="F24" s="146"/>
      <c r="G24" s="147"/>
    </row>
    <row r="25" spans="3:6" ht="15">
      <c r="C25" s="14"/>
      <c r="D25" s="14"/>
      <c r="F25" s="115" t="s">
        <v>3</v>
      </c>
    </row>
    <row r="26" spans="3:8" ht="15">
      <c r="C26" s="14"/>
      <c r="F26" s="148" t="s">
        <v>29</v>
      </c>
      <c r="G26" s="149" t="s">
        <v>30</v>
      </c>
      <c r="H26" s="185">
        <v>1.02</v>
      </c>
    </row>
    <row r="27" spans="1:15" ht="15">
      <c r="A27" s="39" t="s">
        <v>31</v>
      </c>
      <c r="B27" s="39"/>
      <c r="D27" s="301" t="s">
        <v>32</v>
      </c>
      <c r="E27" s="301" t="s">
        <v>33</v>
      </c>
      <c r="F27" s="150" t="s">
        <v>34</v>
      </c>
      <c r="G27" s="150" t="s">
        <v>35</v>
      </c>
      <c r="H27" s="150" t="s">
        <v>36</v>
      </c>
      <c r="I27" s="150" t="s">
        <v>37</v>
      </c>
      <c r="J27" s="150" t="s">
        <v>38</v>
      </c>
      <c r="K27" s="150" t="s">
        <v>39</v>
      </c>
      <c r="L27" s="150" t="s">
        <v>40</v>
      </c>
      <c r="M27" s="150" t="s">
        <v>41</v>
      </c>
      <c r="N27" s="150" t="s">
        <v>42</v>
      </c>
      <c r="O27" s="150" t="s">
        <v>43</v>
      </c>
    </row>
    <row r="28" spans="1:15" ht="15">
      <c r="A28" s="6" t="s">
        <v>44</v>
      </c>
      <c r="B28" s="8"/>
      <c r="C28" s="28"/>
      <c r="D28" s="103">
        <v>12</v>
      </c>
      <c r="E28" s="51">
        <f>D28*E21</f>
        <v>0</v>
      </c>
      <c r="F28" s="32">
        <f>+E21*12</f>
        <v>0</v>
      </c>
      <c r="G28" s="28">
        <f aca="true" t="shared" si="4" ref="G28:O31">+F28*$H$26</f>
        <v>0</v>
      </c>
      <c r="H28" s="28">
        <f t="shared" si="4"/>
        <v>0</v>
      </c>
      <c r="I28" s="28">
        <f t="shared" si="4"/>
        <v>0</v>
      </c>
      <c r="J28" s="28">
        <f t="shared" si="4"/>
        <v>0</v>
      </c>
      <c r="K28" s="28">
        <f t="shared" si="4"/>
        <v>0</v>
      </c>
      <c r="L28" s="28">
        <f t="shared" si="4"/>
        <v>0</v>
      </c>
      <c r="M28" s="28">
        <f t="shared" si="4"/>
        <v>0</v>
      </c>
      <c r="N28" s="14">
        <f t="shared" si="4"/>
        <v>0</v>
      </c>
      <c r="O28" s="52">
        <f t="shared" si="4"/>
        <v>0</v>
      </c>
    </row>
    <row r="29" spans="1:15" ht="15">
      <c r="A29" s="151" t="s">
        <v>45</v>
      </c>
      <c r="B29" s="152"/>
      <c r="C29" s="184">
        <v>0.05</v>
      </c>
      <c r="D29" s="88"/>
      <c r="E29" s="153">
        <f>-E28*C29</f>
        <v>0</v>
      </c>
      <c r="F29" s="11">
        <f>-F28*C29</f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62">
        <f t="shared" si="4"/>
        <v>0</v>
      </c>
    </row>
    <row r="30" spans="1:15" ht="15">
      <c r="A30" s="17" t="s">
        <v>46</v>
      </c>
      <c r="B30" s="13"/>
      <c r="C30" s="14"/>
      <c r="D30" s="84"/>
      <c r="E30" s="153">
        <v>0</v>
      </c>
      <c r="F30" s="11">
        <f>(E22+E23)*12</f>
        <v>0</v>
      </c>
      <c r="G30" s="14">
        <f t="shared" si="4"/>
        <v>0</v>
      </c>
      <c r="H30" s="14">
        <f t="shared" si="4"/>
        <v>0</v>
      </c>
      <c r="I30" s="14">
        <f t="shared" si="4"/>
        <v>0</v>
      </c>
      <c r="J30" s="14">
        <f t="shared" si="4"/>
        <v>0</v>
      </c>
      <c r="K30" s="14">
        <f t="shared" si="4"/>
        <v>0</v>
      </c>
      <c r="L30" s="14">
        <f t="shared" si="4"/>
        <v>0</v>
      </c>
      <c r="M30" s="14">
        <f t="shared" si="4"/>
        <v>0</v>
      </c>
      <c r="N30" s="14">
        <f t="shared" si="4"/>
        <v>0</v>
      </c>
      <c r="O30" s="62">
        <f t="shared" si="4"/>
        <v>0</v>
      </c>
    </row>
    <row r="31" spans="1:15" ht="15">
      <c r="A31" s="151" t="s">
        <v>45</v>
      </c>
      <c r="B31" s="152"/>
      <c r="C31" s="184"/>
      <c r="D31" s="152"/>
      <c r="E31" s="155">
        <f>-E30*C31</f>
        <v>0</v>
      </c>
      <c r="F31" s="156">
        <f>-F30*C31</f>
        <v>0</v>
      </c>
      <c r="G31" s="157">
        <f t="shared" si="4"/>
        <v>0</v>
      </c>
      <c r="H31" s="157">
        <f t="shared" si="4"/>
        <v>0</v>
      </c>
      <c r="I31" s="157">
        <f t="shared" si="4"/>
        <v>0</v>
      </c>
      <c r="J31" s="157">
        <f t="shared" si="4"/>
        <v>0</v>
      </c>
      <c r="K31" s="157">
        <f t="shared" si="4"/>
        <v>0</v>
      </c>
      <c r="L31" s="157">
        <f t="shared" si="4"/>
        <v>0</v>
      </c>
      <c r="M31" s="157">
        <f t="shared" si="4"/>
        <v>0</v>
      </c>
      <c r="N31" s="157">
        <f t="shared" si="4"/>
        <v>0</v>
      </c>
      <c r="O31" s="158">
        <f t="shared" si="4"/>
        <v>0</v>
      </c>
    </row>
    <row r="32" spans="1:15" ht="15">
      <c r="A32" s="76" t="s">
        <v>47</v>
      </c>
      <c r="B32" s="144"/>
      <c r="C32" s="159"/>
      <c r="D32" s="15"/>
      <c r="E32" s="160">
        <f>SUM(E28:E31)</f>
        <v>0</v>
      </c>
      <c r="F32" s="325">
        <f>SUM(F28:F31)</f>
        <v>0</v>
      </c>
      <c r="G32" s="15">
        <f>SUM(G28:G31)</f>
        <v>0</v>
      </c>
      <c r="H32" s="15">
        <f aca="true" t="shared" si="5" ref="H32:N32">SUM(H28:H31)</f>
        <v>0</v>
      </c>
      <c r="I32" s="15">
        <f t="shared" si="5"/>
        <v>0</v>
      </c>
      <c r="J32" s="15">
        <f t="shared" si="5"/>
        <v>0</v>
      </c>
      <c r="K32" s="15">
        <f t="shared" si="5"/>
        <v>0</v>
      </c>
      <c r="L32" s="15">
        <f t="shared" si="5"/>
        <v>0</v>
      </c>
      <c r="M32" s="15">
        <f t="shared" si="5"/>
        <v>0</v>
      </c>
      <c r="N32" s="15">
        <f t="shared" si="5"/>
        <v>0</v>
      </c>
      <c r="O32" s="16">
        <f>SUM(O28:O31)</f>
        <v>0</v>
      </c>
    </row>
    <row r="33" spans="12:14" ht="15">
      <c r="L33" s="161"/>
      <c r="N33" s="14"/>
    </row>
    <row r="34" spans="1:14" ht="15">
      <c r="A34" s="115" t="s">
        <v>48</v>
      </c>
      <c r="F34" s="148" t="s">
        <v>29</v>
      </c>
      <c r="G34" s="149" t="s">
        <v>49</v>
      </c>
      <c r="H34" s="185">
        <v>1.03</v>
      </c>
      <c r="L34" s="161"/>
      <c r="N34" s="15"/>
    </row>
    <row r="35" spans="1:15" ht="15">
      <c r="A35" s="362" t="s">
        <v>191</v>
      </c>
      <c r="B35" s="82"/>
      <c r="C35" s="82"/>
      <c r="D35" s="8"/>
      <c r="E35" s="367">
        <v>0</v>
      </c>
      <c r="F35" s="367">
        <v>0</v>
      </c>
      <c r="G35" s="367">
        <v>0</v>
      </c>
      <c r="H35" s="367">
        <v>0</v>
      </c>
      <c r="I35" s="367">
        <v>0</v>
      </c>
      <c r="J35" s="367">
        <v>0</v>
      </c>
      <c r="K35" s="367">
        <v>0</v>
      </c>
      <c r="L35" s="367">
        <v>0</v>
      </c>
      <c r="M35" s="367">
        <v>0</v>
      </c>
      <c r="N35" s="367">
        <v>0</v>
      </c>
      <c r="O35" s="367">
        <v>0</v>
      </c>
    </row>
    <row r="36" spans="1:16" ht="15">
      <c r="A36" s="362" t="s">
        <v>192</v>
      </c>
      <c r="B36" s="344"/>
      <c r="C36" s="84"/>
      <c r="D36" s="14"/>
      <c r="E36" s="367">
        <v>0</v>
      </c>
      <c r="F36" s="367">
        <v>0</v>
      </c>
      <c r="G36" s="50">
        <f aca="true" t="shared" si="6" ref="G36:O43">+F36*$H$34</f>
        <v>0</v>
      </c>
      <c r="H36" s="50">
        <f t="shared" si="6"/>
        <v>0</v>
      </c>
      <c r="I36" s="50">
        <f t="shared" si="6"/>
        <v>0</v>
      </c>
      <c r="J36" s="50">
        <f t="shared" si="6"/>
        <v>0</v>
      </c>
      <c r="K36" s="50">
        <f t="shared" si="6"/>
        <v>0</v>
      </c>
      <c r="L36" s="50">
        <f t="shared" si="6"/>
        <v>0</v>
      </c>
      <c r="M36" s="50">
        <f t="shared" si="6"/>
        <v>0</v>
      </c>
      <c r="N36" s="50">
        <f t="shared" si="6"/>
        <v>0</v>
      </c>
      <c r="O36" s="35">
        <f t="shared" si="6"/>
        <v>0</v>
      </c>
      <c r="P36" s="14"/>
    </row>
    <row r="37" spans="1:16" ht="15">
      <c r="A37" s="362" t="s">
        <v>193</v>
      </c>
      <c r="B37" s="344"/>
      <c r="C37" s="84"/>
      <c r="D37" s="14"/>
      <c r="E37" s="367">
        <v>0</v>
      </c>
      <c r="F37" s="367"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35">
        <f t="shared" si="6"/>
        <v>0</v>
      </c>
      <c r="P37" s="14"/>
    </row>
    <row r="38" spans="1:16" ht="15">
      <c r="A38" s="363" t="s">
        <v>194</v>
      </c>
      <c r="B38" s="344"/>
      <c r="C38" s="84"/>
      <c r="D38" s="14"/>
      <c r="E38" s="369">
        <v>0</v>
      </c>
      <c r="F38" s="369">
        <v>0</v>
      </c>
      <c r="G38" s="50">
        <f t="shared" si="6"/>
        <v>0</v>
      </c>
      <c r="H38" s="50">
        <f t="shared" si="6"/>
        <v>0</v>
      </c>
      <c r="I38" s="50">
        <f t="shared" si="6"/>
        <v>0</v>
      </c>
      <c r="J38" s="50">
        <f t="shared" si="6"/>
        <v>0</v>
      </c>
      <c r="K38" s="50">
        <f t="shared" si="6"/>
        <v>0</v>
      </c>
      <c r="L38" s="50">
        <f t="shared" si="6"/>
        <v>0</v>
      </c>
      <c r="M38" s="50">
        <f t="shared" si="6"/>
        <v>0</v>
      </c>
      <c r="N38" s="50">
        <f t="shared" si="6"/>
        <v>0</v>
      </c>
      <c r="O38" s="35">
        <f t="shared" si="6"/>
        <v>0</v>
      </c>
      <c r="P38" s="14"/>
    </row>
    <row r="39" spans="1:16" ht="15">
      <c r="A39" s="363" t="s">
        <v>195</v>
      </c>
      <c r="B39" s="344" t="s">
        <v>143</v>
      </c>
      <c r="C39" s="84"/>
      <c r="D39" s="14"/>
      <c r="E39" s="369">
        <v>0</v>
      </c>
      <c r="F39" s="369">
        <v>0</v>
      </c>
      <c r="G39" s="50">
        <f t="shared" si="6"/>
        <v>0</v>
      </c>
      <c r="H39" s="50">
        <f t="shared" si="6"/>
        <v>0</v>
      </c>
      <c r="I39" s="50">
        <f t="shared" si="6"/>
        <v>0</v>
      </c>
      <c r="J39" s="50">
        <f t="shared" si="6"/>
        <v>0</v>
      </c>
      <c r="K39" s="50">
        <f t="shared" si="6"/>
        <v>0</v>
      </c>
      <c r="L39" s="50">
        <f t="shared" si="6"/>
        <v>0</v>
      </c>
      <c r="M39" s="50">
        <f t="shared" si="6"/>
        <v>0</v>
      </c>
      <c r="N39" s="50">
        <f t="shared" si="6"/>
        <v>0</v>
      </c>
      <c r="O39" s="35">
        <f t="shared" si="6"/>
        <v>0</v>
      </c>
      <c r="P39" s="14"/>
    </row>
    <row r="40" spans="1:16" ht="15">
      <c r="A40" s="364" t="s">
        <v>196</v>
      </c>
      <c r="B40" s="344"/>
      <c r="C40" s="84"/>
      <c r="D40" s="14"/>
      <c r="E40" s="370">
        <v>0</v>
      </c>
      <c r="F40" s="370">
        <v>0</v>
      </c>
      <c r="G40" s="50">
        <f t="shared" si="6"/>
        <v>0</v>
      </c>
      <c r="H40" s="50">
        <f t="shared" si="6"/>
        <v>0</v>
      </c>
      <c r="I40" s="50">
        <f t="shared" si="6"/>
        <v>0</v>
      </c>
      <c r="J40" s="50">
        <f t="shared" si="6"/>
        <v>0</v>
      </c>
      <c r="K40" s="50">
        <f t="shared" si="6"/>
        <v>0</v>
      </c>
      <c r="L40" s="50">
        <f t="shared" si="6"/>
        <v>0</v>
      </c>
      <c r="M40" s="50">
        <f t="shared" si="6"/>
        <v>0</v>
      </c>
      <c r="N40" s="50">
        <f t="shared" si="6"/>
        <v>0</v>
      </c>
      <c r="O40" s="35">
        <f t="shared" si="6"/>
        <v>0</v>
      </c>
      <c r="P40" s="14"/>
    </row>
    <row r="41" spans="1:16" ht="15">
      <c r="A41" s="364" t="s">
        <v>197</v>
      </c>
      <c r="B41" s="344"/>
      <c r="C41" s="84"/>
      <c r="D41" s="172"/>
      <c r="E41" s="368">
        <v>0</v>
      </c>
      <c r="F41" s="368"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  <c r="K41" s="50">
        <f t="shared" si="6"/>
        <v>0</v>
      </c>
      <c r="L41" s="50">
        <f t="shared" si="6"/>
        <v>0</v>
      </c>
      <c r="M41" s="50">
        <f t="shared" si="6"/>
        <v>0</v>
      </c>
      <c r="N41" s="50">
        <f t="shared" si="6"/>
        <v>0</v>
      </c>
      <c r="O41" s="35">
        <f t="shared" si="6"/>
        <v>0</v>
      </c>
      <c r="P41" s="14"/>
    </row>
    <row r="42" spans="1:16" ht="15">
      <c r="A42" s="365" t="s">
        <v>198</v>
      </c>
      <c r="B42" s="344"/>
      <c r="C42" s="84"/>
      <c r="D42" s="68"/>
      <c r="E42" s="369">
        <v>0</v>
      </c>
      <c r="F42" s="369">
        <v>0</v>
      </c>
      <c r="G42" s="50">
        <f t="shared" si="6"/>
        <v>0</v>
      </c>
      <c r="H42" s="50">
        <f t="shared" si="6"/>
        <v>0</v>
      </c>
      <c r="I42" s="50">
        <f t="shared" si="6"/>
        <v>0</v>
      </c>
      <c r="J42" s="50">
        <f t="shared" si="6"/>
        <v>0</v>
      </c>
      <c r="K42" s="50">
        <f t="shared" si="6"/>
        <v>0</v>
      </c>
      <c r="L42" s="50">
        <f t="shared" si="6"/>
        <v>0</v>
      </c>
      <c r="M42" s="50">
        <f t="shared" si="6"/>
        <v>0</v>
      </c>
      <c r="N42" s="50">
        <f t="shared" si="6"/>
        <v>0</v>
      </c>
      <c r="O42" s="35">
        <f t="shared" si="6"/>
        <v>0</v>
      </c>
      <c r="P42" s="14"/>
    </row>
    <row r="43" spans="1:16" ht="15">
      <c r="A43" s="366" t="s">
        <v>199</v>
      </c>
      <c r="B43" s="344"/>
      <c r="C43" s="84"/>
      <c r="D43" s="14"/>
      <c r="E43" s="371">
        <v>0</v>
      </c>
      <c r="F43" s="371">
        <v>0</v>
      </c>
      <c r="G43" s="50">
        <f t="shared" si="6"/>
        <v>0</v>
      </c>
      <c r="H43" s="50">
        <f t="shared" si="6"/>
        <v>0</v>
      </c>
      <c r="I43" s="50">
        <f t="shared" si="6"/>
        <v>0</v>
      </c>
      <c r="J43" s="50">
        <f t="shared" si="6"/>
        <v>0</v>
      </c>
      <c r="K43" s="50">
        <f t="shared" si="6"/>
        <v>0</v>
      </c>
      <c r="L43" s="50">
        <f t="shared" si="6"/>
        <v>0</v>
      </c>
      <c r="M43" s="50">
        <f t="shared" si="6"/>
        <v>0</v>
      </c>
      <c r="N43" s="50">
        <f t="shared" si="6"/>
        <v>0</v>
      </c>
      <c r="O43" s="35">
        <f t="shared" si="6"/>
        <v>0</v>
      </c>
      <c r="P43" s="14"/>
    </row>
    <row r="44" spans="1:16" ht="15">
      <c r="A44" s="38" t="s">
        <v>50</v>
      </c>
      <c r="B44" s="39"/>
      <c r="C44" s="39"/>
      <c r="D44" s="39"/>
      <c r="E44" s="372">
        <f>SUM(E35:E43)</f>
        <v>0</v>
      </c>
      <c r="F44" s="372">
        <f>SUM(F35:F43)</f>
        <v>0</v>
      </c>
      <c r="G44" s="372">
        <f aca="true" t="shared" si="7" ref="G44:O44">SUM(G35:G43)</f>
        <v>0</v>
      </c>
      <c r="H44" s="372">
        <f t="shared" si="7"/>
        <v>0</v>
      </c>
      <c r="I44" s="372">
        <f t="shared" si="7"/>
        <v>0</v>
      </c>
      <c r="J44" s="372">
        <f t="shared" si="7"/>
        <v>0</v>
      </c>
      <c r="K44" s="372">
        <f t="shared" si="7"/>
        <v>0</v>
      </c>
      <c r="L44" s="372">
        <f t="shared" si="7"/>
        <v>0</v>
      </c>
      <c r="M44" s="372">
        <f t="shared" si="7"/>
        <v>0</v>
      </c>
      <c r="N44" s="372">
        <f t="shared" si="7"/>
        <v>0</v>
      </c>
      <c r="O44" s="372">
        <f t="shared" si="7"/>
        <v>0</v>
      </c>
      <c r="P44" s="14"/>
    </row>
    <row r="45" spans="1:16" ht="15">
      <c r="A45" s="151" t="s">
        <v>51</v>
      </c>
      <c r="B45" s="152"/>
      <c r="C45" s="152"/>
      <c r="D45" s="152"/>
      <c r="E45" s="165" t="e">
        <f>+E44/$C$21</f>
        <v>#DIV/0!</v>
      </c>
      <c r="F45" s="166" t="e">
        <f aca="true" t="shared" si="8" ref="F45:O45">+F44/$C$21</f>
        <v>#DIV/0!</v>
      </c>
      <c r="G45" s="167" t="e">
        <f t="shared" si="8"/>
        <v>#DIV/0!</v>
      </c>
      <c r="H45" s="167" t="e">
        <f t="shared" si="8"/>
        <v>#DIV/0!</v>
      </c>
      <c r="I45" s="167" t="e">
        <f t="shared" si="8"/>
        <v>#DIV/0!</v>
      </c>
      <c r="J45" s="167" t="e">
        <f t="shared" si="8"/>
        <v>#DIV/0!</v>
      </c>
      <c r="K45" s="167" t="e">
        <f t="shared" si="8"/>
        <v>#DIV/0!</v>
      </c>
      <c r="L45" s="167" t="e">
        <f t="shared" si="8"/>
        <v>#DIV/0!</v>
      </c>
      <c r="M45" s="167" t="e">
        <f t="shared" si="8"/>
        <v>#DIV/0!</v>
      </c>
      <c r="N45" s="167" t="e">
        <f t="shared" si="8"/>
        <v>#DIV/0!</v>
      </c>
      <c r="O45" s="165" t="e">
        <f t="shared" si="8"/>
        <v>#DIV/0!</v>
      </c>
      <c r="P45" s="14"/>
    </row>
    <row r="46" spans="1:16" ht="15">
      <c r="A46" s="76" t="s">
        <v>52</v>
      </c>
      <c r="B46" s="144"/>
      <c r="C46" s="144"/>
      <c r="D46" s="144"/>
      <c r="E46" s="160">
        <f aca="true" t="shared" si="9" ref="E46:O46">+E32-E44</f>
        <v>0</v>
      </c>
      <c r="F46" s="168">
        <f t="shared" si="9"/>
        <v>0</v>
      </c>
      <c r="G46" s="169">
        <f t="shared" si="9"/>
        <v>0</v>
      </c>
      <c r="H46" s="169">
        <f t="shared" si="9"/>
        <v>0</v>
      </c>
      <c r="I46" s="169">
        <f t="shared" si="9"/>
        <v>0</v>
      </c>
      <c r="J46" s="169">
        <f t="shared" si="9"/>
        <v>0</v>
      </c>
      <c r="K46" s="169">
        <f t="shared" si="9"/>
        <v>0</v>
      </c>
      <c r="L46" s="169">
        <f t="shared" si="9"/>
        <v>0</v>
      </c>
      <c r="M46" s="169">
        <f t="shared" si="9"/>
        <v>0</v>
      </c>
      <c r="N46" s="169">
        <f t="shared" si="9"/>
        <v>0</v>
      </c>
      <c r="O46" s="160">
        <f t="shared" si="9"/>
        <v>0</v>
      </c>
      <c r="P46" s="14"/>
    </row>
    <row r="47" spans="1:16" ht="15">
      <c r="A47" s="170" t="s">
        <v>53</v>
      </c>
      <c r="B47" s="28"/>
      <c r="C47" s="28"/>
      <c r="D47" s="28"/>
      <c r="E47" s="52"/>
      <c r="F47" s="28"/>
      <c r="G47" s="28"/>
      <c r="H47" s="28"/>
      <c r="I47" s="28"/>
      <c r="J47" s="28"/>
      <c r="K47" s="28"/>
      <c r="L47" s="162"/>
      <c r="M47" s="28"/>
      <c r="N47" s="14"/>
      <c r="O47" s="52"/>
      <c r="P47" s="14"/>
    </row>
    <row r="48" spans="1:15" ht="15">
      <c r="A48" s="89"/>
      <c r="B48" s="88"/>
      <c r="C48" s="88"/>
      <c r="D48" s="14"/>
      <c r="E48" s="163"/>
      <c r="F48" s="50"/>
      <c r="G48" s="50">
        <f>+$F$48</f>
        <v>0</v>
      </c>
      <c r="H48" s="50">
        <f aca="true" t="shared" si="10" ref="H48:O48">+$F$48</f>
        <v>0</v>
      </c>
      <c r="I48" s="50">
        <f t="shared" si="10"/>
        <v>0</v>
      </c>
      <c r="J48" s="50">
        <f t="shared" si="10"/>
        <v>0</v>
      </c>
      <c r="K48" s="50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35">
        <f t="shared" si="10"/>
        <v>0</v>
      </c>
    </row>
    <row r="49" spans="1:15" ht="15">
      <c r="A49" s="89">
        <f>+'Sources and Uses'!A16</f>
        <v>0</v>
      </c>
      <c r="B49" s="14"/>
      <c r="C49" s="14"/>
      <c r="D49" s="14"/>
      <c r="E49" s="373">
        <v>760000</v>
      </c>
      <c r="F49" s="172" t="e">
        <f aca="true" t="shared" si="11" ref="F49:O49">+F46/F48</f>
        <v>#DIV/0!</v>
      </c>
      <c r="G49" s="172" t="e">
        <f t="shared" si="11"/>
        <v>#DIV/0!</v>
      </c>
      <c r="H49" s="172" t="e">
        <f t="shared" si="11"/>
        <v>#DIV/0!</v>
      </c>
      <c r="I49" s="172" t="e">
        <f t="shared" si="11"/>
        <v>#DIV/0!</v>
      </c>
      <c r="J49" s="172" t="e">
        <f t="shared" si="11"/>
        <v>#DIV/0!</v>
      </c>
      <c r="K49" s="172" t="e">
        <f t="shared" si="11"/>
        <v>#DIV/0!</v>
      </c>
      <c r="L49" s="172" t="e">
        <f t="shared" si="11"/>
        <v>#DIV/0!</v>
      </c>
      <c r="M49" s="172" t="e">
        <f t="shared" si="11"/>
        <v>#DIV/0!</v>
      </c>
      <c r="N49" s="172" t="e">
        <f t="shared" si="11"/>
        <v>#DIV/0!</v>
      </c>
      <c r="O49" s="171" t="e">
        <f t="shared" si="11"/>
        <v>#DIV/0!</v>
      </c>
    </row>
    <row r="50" spans="1:15" ht="15">
      <c r="A50" s="89">
        <f>+'Sources and Uses'!A17</f>
        <v>0</v>
      </c>
      <c r="B50" s="88"/>
      <c r="C50" s="14" t="s">
        <v>55</v>
      </c>
      <c r="D50" s="84" t="s">
        <v>190</v>
      </c>
      <c r="E50" s="163">
        <f>+(F50/12)*$D$28</f>
        <v>0</v>
      </c>
      <c r="F50" s="50">
        <f>IF($D$50="yes",0,+'Sources and Uses'!E17)</f>
        <v>0</v>
      </c>
      <c r="G50" s="50">
        <f>+$F$50</f>
        <v>0</v>
      </c>
      <c r="H50" s="50">
        <f aca="true" t="shared" si="12" ref="H50:O50">+$F$50</f>
        <v>0</v>
      </c>
      <c r="I50" s="50">
        <f t="shared" si="12"/>
        <v>0</v>
      </c>
      <c r="J50" s="50">
        <f t="shared" si="12"/>
        <v>0</v>
      </c>
      <c r="K50" s="50">
        <f t="shared" si="12"/>
        <v>0</v>
      </c>
      <c r="L50" s="50">
        <f t="shared" si="12"/>
        <v>0</v>
      </c>
      <c r="M50" s="50">
        <f t="shared" si="12"/>
        <v>0</v>
      </c>
      <c r="N50" s="50">
        <f t="shared" si="12"/>
        <v>0</v>
      </c>
      <c r="O50" s="35">
        <f t="shared" si="12"/>
        <v>0</v>
      </c>
    </row>
    <row r="51" spans="1:15" ht="15">
      <c r="A51" s="11" t="s">
        <v>54</v>
      </c>
      <c r="B51" s="14"/>
      <c r="C51" s="14"/>
      <c r="D51" s="14"/>
      <c r="E51" s="171" t="e">
        <f>+E46/(E48+E50)</f>
        <v>#DIV/0!</v>
      </c>
      <c r="F51" s="172" t="e">
        <f aca="true" t="shared" si="13" ref="F51:O51">+F46/(F48+F50)</f>
        <v>#DIV/0!</v>
      </c>
      <c r="G51" s="172" t="e">
        <f t="shared" si="13"/>
        <v>#DIV/0!</v>
      </c>
      <c r="H51" s="172" t="e">
        <f t="shared" si="13"/>
        <v>#DIV/0!</v>
      </c>
      <c r="I51" s="172" t="e">
        <f t="shared" si="13"/>
        <v>#DIV/0!</v>
      </c>
      <c r="J51" s="172" t="e">
        <f t="shared" si="13"/>
        <v>#DIV/0!</v>
      </c>
      <c r="K51" s="172" t="e">
        <f t="shared" si="13"/>
        <v>#DIV/0!</v>
      </c>
      <c r="L51" s="172" t="e">
        <f t="shared" si="13"/>
        <v>#DIV/0!</v>
      </c>
      <c r="M51" s="172" t="e">
        <f t="shared" si="13"/>
        <v>#DIV/0!</v>
      </c>
      <c r="N51" s="172" t="e">
        <f t="shared" si="13"/>
        <v>#DIV/0!</v>
      </c>
      <c r="O51" s="171" t="e">
        <f t="shared" si="13"/>
        <v>#DIV/0!</v>
      </c>
    </row>
    <row r="52" spans="1:15" ht="15">
      <c r="A52" s="89" t="s">
        <v>57</v>
      </c>
      <c r="B52" s="14"/>
      <c r="C52" s="14" t="s">
        <v>55</v>
      </c>
      <c r="D52" s="84" t="s">
        <v>56</v>
      </c>
      <c r="E52" s="163">
        <f>+(F52/12)*$D$28</f>
        <v>120</v>
      </c>
      <c r="F52" s="50">
        <f>IF($D$52="yes",0,+SUM('Sources and Uses'!E18:E22))</f>
        <v>120</v>
      </c>
      <c r="G52" s="50">
        <f>+$F$52</f>
        <v>120</v>
      </c>
      <c r="H52" s="50">
        <f aca="true" t="shared" si="14" ref="H52:O52">+$F$52</f>
        <v>120</v>
      </c>
      <c r="I52" s="50">
        <f t="shared" si="14"/>
        <v>120</v>
      </c>
      <c r="J52" s="50">
        <f t="shared" si="14"/>
        <v>120</v>
      </c>
      <c r="K52" s="50">
        <f t="shared" si="14"/>
        <v>120</v>
      </c>
      <c r="L52" s="50">
        <f t="shared" si="14"/>
        <v>120</v>
      </c>
      <c r="M52" s="50">
        <f t="shared" si="14"/>
        <v>120</v>
      </c>
      <c r="N52" s="50">
        <f t="shared" si="14"/>
        <v>120</v>
      </c>
      <c r="O52" s="35">
        <f t="shared" si="14"/>
        <v>120</v>
      </c>
    </row>
    <row r="53" spans="1:15" ht="15">
      <c r="A53" s="11" t="s">
        <v>54</v>
      </c>
      <c r="B53" s="14"/>
      <c r="C53" s="14"/>
      <c r="D53" s="14"/>
      <c r="E53" s="171">
        <f>+E46/(E48+E50+E52)</f>
        <v>0</v>
      </c>
      <c r="F53" s="172">
        <f>+F46/(F48+F50+F52)</f>
        <v>0</v>
      </c>
      <c r="G53" s="172">
        <f aca="true" t="shared" si="15" ref="G53:O53">+G46/(G48+G50+G52)</f>
        <v>0</v>
      </c>
      <c r="H53" s="172">
        <f t="shared" si="15"/>
        <v>0</v>
      </c>
      <c r="I53" s="172">
        <f t="shared" si="15"/>
        <v>0</v>
      </c>
      <c r="J53" s="172">
        <f t="shared" si="15"/>
        <v>0</v>
      </c>
      <c r="K53" s="172">
        <f t="shared" si="15"/>
        <v>0</v>
      </c>
      <c r="L53" s="172">
        <f t="shared" si="15"/>
        <v>0</v>
      </c>
      <c r="M53" s="172">
        <f t="shared" si="15"/>
        <v>0</v>
      </c>
      <c r="N53" s="172">
        <f t="shared" si="15"/>
        <v>0</v>
      </c>
      <c r="O53" s="171">
        <f t="shared" si="15"/>
        <v>0</v>
      </c>
    </row>
    <row r="54" spans="1:15" ht="15">
      <c r="A54" s="330" t="s">
        <v>58</v>
      </c>
      <c r="B54" s="15"/>
      <c r="C54" s="15"/>
      <c r="D54" s="15"/>
      <c r="E54" s="331">
        <f>+E46-(E48+E50+E52)</f>
        <v>-120</v>
      </c>
      <c r="F54" s="77">
        <f aca="true" t="shared" si="16" ref="F54:O54">+F46-(F48+F50+F52)</f>
        <v>-120</v>
      </c>
      <c r="G54" s="77">
        <f t="shared" si="16"/>
        <v>-120</v>
      </c>
      <c r="H54" s="77">
        <f t="shared" si="16"/>
        <v>-120</v>
      </c>
      <c r="I54" s="77">
        <f t="shared" si="16"/>
        <v>-120</v>
      </c>
      <c r="J54" s="77">
        <f t="shared" si="16"/>
        <v>-120</v>
      </c>
      <c r="K54" s="77">
        <f t="shared" si="16"/>
        <v>-120</v>
      </c>
      <c r="L54" s="77">
        <f t="shared" si="16"/>
        <v>-120</v>
      </c>
      <c r="M54" s="77">
        <f t="shared" si="16"/>
        <v>-120</v>
      </c>
      <c r="N54" s="77">
        <f t="shared" si="16"/>
        <v>-120</v>
      </c>
      <c r="O54" s="331">
        <f t="shared" si="16"/>
        <v>-120</v>
      </c>
    </row>
    <row r="55" spans="1:15" ht="15">
      <c r="A55"/>
      <c r="B55" s="43"/>
      <c r="C55" s="14"/>
      <c r="D55" s="14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5">
      <c r="A56" s="332" t="s">
        <v>59</v>
      </c>
      <c r="B56" s="43"/>
      <c r="C56" s="14"/>
      <c r="D56" s="14"/>
      <c r="E56" s="77"/>
      <c r="F56" s="148" t="s">
        <v>29</v>
      </c>
      <c r="G56" s="149" t="s">
        <v>60</v>
      </c>
      <c r="H56" s="185">
        <v>1.025</v>
      </c>
      <c r="I56" s="42"/>
      <c r="J56" s="42"/>
      <c r="K56" s="42"/>
      <c r="L56" s="42"/>
      <c r="M56" s="42"/>
      <c r="N56" s="42"/>
      <c r="O56" s="42"/>
    </row>
    <row r="57" spans="1:15" s="177" customFormat="1" ht="15">
      <c r="A57" s="173" t="s">
        <v>61</v>
      </c>
      <c r="B57" s="174"/>
      <c r="C57" s="174"/>
      <c r="D57" s="174"/>
      <c r="E57" s="163">
        <v>0</v>
      </c>
      <c r="F57" s="326"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175">
        <v>0</v>
      </c>
      <c r="O57" s="176">
        <v>0</v>
      </c>
    </row>
    <row r="58" spans="1:15" s="177" customFormat="1" ht="15">
      <c r="A58" s="178" t="s">
        <v>62</v>
      </c>
      <c r="B58" s="179"/>
      <c r="C58" s="179"/>
      <c r="D58" s="179"/>
      <c r="E58" s="164">
        <v>59000</v>
      </c>
      <c r="F58" s="327">
        <v>59000</v>
      </c>
      <c r="G58" s="180">
        <v>59000</v>
      </c>
      <c r="H58" s="180">
        <f>+(G58+$E58)</f>
        <v>118000</v>
      </c>
      <c r="I58" s="180">
        <f aca="true" t="shared" si="17" ref="I58:O58">+(H58+$E58)</f>
        <v>177000</v>
      </c>
      <c r="J58" s="180">
        <f t="shared" si="17"/>
        <v>236000</v>
      </c>
      <c r="K58" s="180">
        <f t="shared" si="17"/>
        <v>295000</v>
      </c>
      <c r="L58" s="180">
        <f t="shared" si="17"/>
        <v>354000</v>
      </c>
      <c r="M58" s="180">
        <f t="shared" si="17"/>
        <v>413000</v>
      </c>
      <c r="N58" s="180">
        <f t="shared" si="17"/>
        <v>472000</v>
      </c>
      <c r="O58" s="180">
        <f t="shared" si="17"/>
        <v>531000</v>
      </c>
    </row>
    <row r="59" spans="1:14" ht="15">
      <c r="A59" s="43"/>
      <c r="B59" s="14"/>
      <c r="C59" s="14"/>
      <c r="D59" s="14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5">
      <c r="A60" s="43"/>
      <c r="B60" s="14"/>
      <c r="C60" s="14"/>
      <c r="D60" s="14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ht="15">
      <c r="N61" s="14"/>
    </row>
    <row r="62" ht="15">
      <c r="N62" s="14"/>
    </row>
    <row r="63" ht="15">
      <c r="N63" s="14"/>
    </row>
    <row r="64" ht="15">
      <c r="N64" s="14"/>
    </row>
    <row r="65" ht="15">
      <c r="N65" s="14"/>
    </row>
    <row r="66" ht="15">
      <c r="N66" s="14"/>
    </row>
    <row r="67" ht="15">
      <c r="N67" s="14"/>
    </row>
    <row r="68" ht="15">
      <c r="N68" s="14"/>
    </row>
    <row r="69" ht="15">
      <c r="N69" s="14"/>
    </row>
    <row r="70" ht="15">
      <c r="N70" s="14"/>
    </row>
    <row r="71" ht="15">
      <c r="N71" s="14"/>
    </row>
    <row r="72" ht="15">
      <c r="N72" s="14"/>
    </row>
    <row r="73" ht="15">
      <c r="N73" s="14"/>
    </row>
    <row r="74" ht="15">
      <c r="N74" s="14"/>
    </row>
    <row r="75" ht="15">
      <c r="N75" s="14"/>
    </row>
    <row r="76" ht="15">
      <c r="N76" s="14"/>
    </row>
    <row r="77" ht="15">
      <c r="N77" s="14"/>
    </row>
    <row r="78" ht="15">
      <c r="N78" s="14"/>
    </row>
    <row r="79" ht="15">
      <c r="N79" s="14"/>
    </row>
    <row r="80" ht="15">
      <c r="N80" s="14"/>
    </row>
    <row r="81" ht="15">
      <c r="N81" s="14"/>
    </row>
    <row r="82" ht="15">
      <c r="N82" s="14"/>
    </row>
    <row r="83" ht="15">
      <c r="N83" s="14"/>
    </row>
    <row r="84" ht="15">
      <c r="N84" s="14"/>
    </row>
    <row r="85" ht="15">
      <c r="N85" s="14"/>
    </row>
    <row r="86" ht="15">
      <c r="N86" s="14"/>
    </row>
    <row r="87" ht="15">
      <c r="N87" s="14"/>
    </row>
    <row r="88" ht="15">
      <c r="N88" s="14"/>
    </row>
    <row r="89" ht="15">
      <c r="N89" s="14"/>
    </row>
    <row r="90" ht="15">
      <c r="N90" s="14"/>
    </row>
    <row r="91" ht="15">
      <c r="N91" s="14"/>
    </row>
    <row r="92" ht="15">
      <c r="N92" s="14"/>
    </row>
    <row r="93" ht="15">
      <c r="N93" s="14"/>
    </row>
    <row r="94" ht="15">
      <c r="N94" s="14"/>
    </row>
    <row r="95" ht="15">
      <c r="N95" s="14"/>
    </row>
    <row r="96" ht="15">
      <c r="N96" s="14"/>
    </row>
    <row r="97" ht="15">
      <c r="N97" s="14"/>
    </row>
    <row r="98" ht="15">
      <c r="N98" s="14"/>
    </row>
    <row r="99" ht="15">
      <c r="N99" s="14"/>
    </row>
    <row r="100" ht="15">
      <c r="N100" s="14"/>
    </row>
    <row r="101" ht="15">
      <c r="N101" s="14"/>
    </row>
    <row r="102" ht="15">
      <c r="N102" s="14"/>
    </row>
    <row r="103" ht="15">
      <c r="N103" s="14"/>
    </row>
    <row r="104" ht="15">
      <c r="N104" s="14"/>
    </row>
    <row r="105" ht="15">
      <c r="N105" s="14"/>
    </row>
    <row r="106" ht="15">
      <c r="N106" s="14"/>
    </row>
    <row r="107" ht="15">
      <c r="N107" s="14"/>
    </row>
    <row r="108" ht="15">
      <c r="N108" s="14"/>
    </row>
    <row r="109" ht="15">
      <c r="N109" s="14"/>
    </row>
    <row r="110" ht="15">
      <c r="N110" s="14"/>
    </row>
    <row r="111" ht="15">
      <c r="N111" s="14"/>
    </row>
    <row r="112" ht="15">
      <c r="N112" s="14"/>
    </row>
    <row r="113" ht="15">
      <c r="N113" s="14"/>
    </row>
    <row r="114" ht="15">
      <c r="N114" s="14"/>
    </row>
    <row r="115" ht="15">
      <c r="N115" s="14"/>
    </row>
    <row r="116" ht="15">
      <c r="N116" s="14"/>
    </row>
    <row r="117" ht="15">
      <c r="N117" s="14"/>
    </row>
    <row r="118" ht="15">
      <c r="N118" s="14"/>
    </row>
    <row r="119" ht="15">
      <c r="N119" s="14"/>
    </row>
    <row r="120" ht="15">
      <c r="N120" s="14"/>
    </row>
    <row r="121" ht="15">
      <c r="N121" s="14"/>
    </row>
    <row r="122" ht="15">
      <c r="N122" s="14"/>
    </row>
  </sheetData>
  <printOptions/>
  <pageMargins left="1.26" right="0.25" top="0.49" bottom="0.5" header="0.37" footer="0.25"/>
  <pageSetup fitToHeight="1" fitToWidth="1" horizontalDpi="300" verticalDpi="300" orientation="portrait" scale="51" r:id="rId3"/>
  <headerFooter alignWithMargins="0">
    <oddFooter>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7"/>
  <sheetViews>
    <sheetView zoomScale="75" zoomScaleNormal="75" workbookViewId="0" topLeftCell="A1">
      <selection activeCell="I8" sqref="I8"/>
    </sheetView>
  </sheetViews>
  <sheetFormatPr defaultColWidth="8.88671875" defaultRowHeight="15"/>
  <cols>
    <col min="1" max="1" width="3.3359375" style="188" customWidth="1"/>
    <col min="2" max="2" width="14.3359375" style="188" customWidth="1"/>
    <col min="3" max="3" width="11.3359375" style="188" customWidth="1"/>
    <col min="4" max="4" width="10.3359375" style="188" customWidth="1"/>
    <col min="5" max="5" width="11.5546875" style="188" customWidth="1"/>
    <col min="6" max="7" width="9.4453125" style="188" customWidth="1"/>
    <col min="8" max="8" width="13.5546875" style="188" customWidth="1"/>
    <col min="9" max="9" width="12.21484375" style="188" customWidth="1"/>
    <col min="10" max="10" width="10.6640625" style="188" customWidth="1"/>
    <col min="11" max="11" width="13.99609375" style="188" customWidth="1"/>
    <col min="12" max="12" width="12.21484375" style="188" customWidth="1"/>
    <col min="13" max="13" width="11.6640625" style="188" customWidth="1"/>
    <col min="14" max="14" width="11.10546875" style="188" customWidth="1"/>
    <col min="15" max="15" width="9.4453125" style="188" customWidth="1"/>
    <col min="16" max="16" width="11.21484375" style="188" customWidth="1"/>
    <col min="17" max="16384" width="9.4453125" style="188" customWidth="1"/>
  </cols>
  <sheetData>
    <row r="1" spans="1:15" ht="17.25">
      <c r="A1" s="186" t="str">
        <f>+'Income and Expenses'!A1</f>
        <v>LOAN REQUEST 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7.25">
      <c r="A2" s="186" t="str">
        <f>+'Income and Expenses'!A2</f>
        <v>Rental Housing Project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7.25">
      <c r="A3" s="186" t="s">
        <v>107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8" ht="15">
      <c r="A4" s="189"/>
      <c r="B4" s="189"/>
      <c r="C4" s="189"/>
      <c r="D4" s="189"/>
      <c r="E4" s="189"/>
      <c r="F4" s="189"/>
      <c r="G4" s="190"/>
      <c r="H4" s="189"/>
      <c r="I4" s="189"/>
      <c r="J4" s="189"/>
      <c r="K4" s="189"/>
      <c r="L4" s="189"/>
      <c r="M4" s="189"/>
      <c r="N4" s="189"/>
      <c r="O4" s="191"/>
      <c r="P4" s="189"/>
      <c r="Q4" s="189"/>
      <c r="R4" s="189"/>
    </row>
    <row r="5" spans="1:18" ht="15">
      <c r="A5" s="192"/>
      <c r="B5" s="193" t="s">
        <v>2</v>
      </c>
      <c r="C5" s="194">
        <f>+'Income and Expenses'!C4</f>
        <v>0</v>
      </c>
      <c r="D5" s="194"/>
      <c r="E5" s="194"/>
      <c r="F5" s="194"/>
      <c r="H5" s="195" t="s">
        <v>4</v>
      </c>
      <c r="I5" s="194">
        <f>+'Income and Expenses'!H4</f>
        <v>0</v>
      </c>
      <c r="J5" s="194"/>
      <c r="K5" s="194"/>
      <c r="L5" s="194"/>
      <c r="M5" s="194"/>
      <c r="N5" s="194"/>
      <c r="O5" s="196"/>
      <c r="Q5" s="189"/>
      <c r="R5" s="189"/>
    </row>
    <row r="6" spans="1:18" ht="15">
      <c r="A6" s="192"/>
      <c r="B6" s="197" t="s">
        <v>5</v>
      </c>
      <c r="C6" s="194"/>
      <c r="D6" s="198"/>
      <c r="E6" s="198"/>
      <c r="F6" s="198"/>
      <c r="H6" s="199" t="s">
        <v>6</v>
      </c>
      <c r="I6" s="194">
        <f>+'Income and Expenses'!H5</f>
        <v>0</v>
      </c>
      <c r="J6" s="198"/>
      <c r="K6" s="198"/>
      <c r="L6" s="198"/>
      <c r="M6" s="198"/>
      <c r="N6" s="198"/>
      <c r="O6" s="200"/>
      <c r="Q6" s="189"/>
      <c r="R6" s="189"/>
    </row>
    <row r="7" spans="1:18" ht="15">
      <c r="A7" s="192"/>
      <c r="B7" s="197" t="s">
        <v>7</v>
      </c>
      <c r="C7" s="194">
        <f>+'Income and Expenses'!C6</f>
        <v>0</v>
      </c>
      <c r="D7" s="198"/>
      <c r="E7" s="198"/>
      <c r="F7" s="198"/>
      <c r="H7" s="199" t="s">
        <v>8</v>
      </c>
      <c r="I7" s="194">
        <f>+'Income and Expenses'!H6</f>
        <v>0</v>
      </c>
      <c r="J7" s="198"/>
      <c r="K7" s="198"/>
      <c r="L7" s="198"/>
      <c r="M7" s="201" t="s">
        <v>9</v>
      </c>
      <c r="N7" s="198"/>
      <c r="O7" s="202">
        <f ca="1">+NOW()</f>
        <v>40141.47644293981</v>
      </c>
      <c r="Q7" s="189"/>
      <c r="R7" s="189"/>
    </row>
    <row r="8" spans="1:18" ht="15">
      <c r="A8" s="192"/>
      <c r="B8" s="203" t="s">
        <v>10</v>
      </c>
      <c r="C8" s="204">
        <f>+'Income and Expenses'!C7</f>
        <v>0</v>
      </c>
      <c r="D8" s="198"/>
      <c r="E8" s="198"/>
      <c r="F8" s="198"/>
      <c r="G8" s="198"/>
      <c r="H8" s="198" t="s">
        <v>11</v>
      </c>
      <c r="I8" s="194"/>
      <c r="J8" s="198"/>
      <c r="K8" s="198"/>
      <c r="L8" s="198"/>
      <c r="M8" s="198"/>
      <c r="N8" s="198"/>
      <c r="O8" s="200"/>
      <c r="Q8" s="189"/>
      <c r="R8" s="189"/>
    </row>
    <row r="9" spans="1:18" ht="15" thickBo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205"/>
      <c r="P9" s="189"/>
      <c r="Q9" s="189"/>
      <c r="R9" s="189"/>
    </row>
    <row r="10" spans="1:18" ht="15.75" thickBot="1" thickTop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206" t="s">
        <v>72</v>
      </c>
      <c r="P10" s="189"/>
      <c r="Q10" s="189"/>
      <c r="R10" s="189"/>
    </row>
    <row r="11" spans="1:18" ht="15" thickTop="1">
      <c r="A11" s="207">
        <v>1</v>
      </c>
      <c r="B11" s="208" t="s">
        <v>108</v>
      </c>
      <c r="C11" s="209"/>
      <c r="D11" s="210"/>
      <c r="E11" s="211">
        <v>6</v>
      </c>
      <c r="F11" s="212"/>
      <c r="G11" s="212"/>
      <c r="H11" s="211">
        <v>0</v>
      </c>
      <c r="I11" s="212"/>
      <c r="J11" s="212"/>
      <c r="K11" s="211">
        <v>0</v>
      </c>
      <c r="L11" s="212"/>
      <c r="M11" s="212"/>
      <c r="N11" s="212"/>
      <c r="O11" s="213">
        <f>+E11+H11+K11</f>
        <v>6</v>
      </c>
      <c r="P11" s="189"/>
      <c r="Q11" s="189"/>
      <c r="R11" s="189"/>
    </row>
    <row r="12" spans="1:18" s="224" customFormat="1" ht="15">
      <c r="A12" s="214">
        <f>+A11+1</f>
        <v>2</v>
      </c>
      <c r="B12" s="215"/>
      <c r="C12" s="215"/>
      <c r="D12" s="215"/>
      <c r="E12" s="216" t="s">
        <v>79</v>
      </c>
      <c r="F12" s="217" t="s">
        <v>86</v>
      </c>
      <c r="G12" s="218"/>
      <c r="H12" s="219"/>
      <c r="I12" s="220" t="s">
        <v>86</v>
      </c>
      <c r="J12" s="220"/>
      <c r="K12" s="219"/>
      <c r="L12" s="220" t="s">
        <v>86</v>
      </c>
      <c r="M12" s="220"/>
      <c r="N12" s="221" t="s">
        <v>109</v>
      </c>
      <c r="O12" s="222"/>
      <c r="P12" s="223"/>
      <c r="Q12" s="223"/>
      <c r="R12" s="223"/>
    </row>
    <row r="13" spans="1:18" s="224" customFormat="1" ht="15">
      <c r="A13" s="214">
        <f aca="true" t="shared" si="0" ref="A13:A28">+A12+1</f>
        <v>3</v>
      </c>
      <c r="B13" s="225"/>
      <c r="C13" s="215"/>
      <c r="D13" s="215"/>
      <c r="E13" s="226" t="s">
        <v>110</v>
      </c>
      <c r="F13" s="226" t="s">
        <v>111</v>
      </c>
      <c r="G13" s="293" t="s">
        <v>112</v>
      </c>
      <c r="H13" s="226" t="s">
        <v>113</v>
      </c>
      <c r="I13" s="226" t="s">
        <v>114</v>
      </c>
      <c r="J13" s="226" t="s">
        <v>115</v>
      </c>
      <c r="K13" s="226" t="s">
        <v>116</v>
      </c>
      <c r="L13" s="226" t="s">
        <v>117</v>
      </c>
      <c r="M13" s="226" t="s">
        <v>118</v>
      </c>
      <c r="N13" s="226" t="s">
        <v>119</v>
      </c>
      <c r="O13" s="222"/>
      <c r="P13" s="223"/>
      <c r="Q13" s="223"/>
      <c r="R13" s="223"/>
    </row>
    <row r="14" spans="1:18" ht="15">
      <c r="A14" s="227">
        <f t="shared" si="0"/>
        <v>4</v>
      </c>
      <c r="B14" s="228" t="s">
        <v>120</v>
      </c>
      <c r="C14" s="229" t="s">
        <v>73</v>
      </c>
      <c r="D14" s="230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2"/>
      <c r="P14" s="189"/>
      <c r="Q14" s="189"/>
      <c r="R14" s="189"/>
    </row>
    <row r="15" spans="1:45" ht="15">
      <c r="A15" s="227">
        <f t="shared" si="0"/>
        <v>5</v>
      </c>
      <c r="B15" s="233" t="s">
        <v>66</v>
      </c>
      <c r="C15" s="240">
        <f>+'Sources and Uses'!M18</f>
        <v>0</v>
      </c>
      <c r="D15" s="234" t="e">
        <f aca="true" t="shared" si="1" ref="D15:D20">C15/$C$21</f>
        <v>#DIV/0!</v>
      </c>
      <c r="E15" s="235">
        <f>+E11*C15</f>
        <v>0</v>
      </c>
      <c r="F15" s="235">
        <v>0</v>
      </c>
      <c r="G15" s="235">
        <v>0</v>
      </c>
      <c r="H15" s="235">
        <f>+C15*H11</f>
        <v>0</v>
      </c>
      <c r="I15" s="235">
        <v>0</v>
      </c>
      <c r="J15" s="235">
        <v>0</v>
      </c>
      <c r="K15" s="235">
        <f>+C15*K11</f>
        <v>0</v>
      </c>
      <c r="L15" s="235">
        <v>0</v>
      </c>
      <c r="M15" s="235">
        <v>0</v>
      </c>
      <c r="N15" s="235">
        <v>0</v>
      </c>
      <c r="O15" s="236" t="e">
        <f>SUM(C15:N15)</f>
        <v>#DIV/0!</v>
      </c>
      <c r="P15" s="237"/>
      <c r="Q15" s="237"/>
      <c r="R15" s="237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</row>
    <row r="16" spans="1:45" ht="15">
      <c r="A16" s="227">
        <f t="shared" si="0"/>
        <v>6</v>
      </c>
      <c r="B16" s="233" t="s">
        <v>121</v>
      </c>
      <c r="C16" s="240">
        <f>+'Sources and Uses'!M28</f>
        <v>0</v>
      </c>
      <c r="D16" s="234" t="e">
        <f t="shared" si="1"/>
        <v>#DIV/0!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f>+C16*K11</f>
        <v>0</v>
      </c>
      <c r="L16" s="235">
        <v>0</v>
      </c>
      <c r="M16" s="235">
        <v>0</v>
      </c>
      <c r="N16" s="235">
        <v>0</v>
      </c>
      <c r="O16" s="236">
        <f>SUM(E16:N16)</f>
        <v>0</v>
      </c>
      <c r="P16" s="237"/>
      <c r="Q16" s="237"/>
      <c r="R16" s="237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</row>
    <row r="17" spans="1:45" ht="15">
      <c r="A17" s="227">
        <f t="shared" si="0"/>
        <v>7</v>
      </c>
      <c r="B17" s="233" t="s">
        <v>87</v>
      </c>
      <c r="C17" s="240">
        <f>+'Sources and Uses'!M42</f>
        <v>0</v>
      </c>
      <c r="D17" s="234" t="e">
        <f t="shared" si="1"/>
        <v>#DIV/0!</v>
      </c>
      <c r="E17" s="235">
        <v>0</v>
      </c>
      <c r="F17" s="235">
        <v>10000</v>
      </c>
      <c r="G17" s="235">
        <v>20000</v>
      </c>
      <c r="H17" s="235">
        <v>30000</v>
      </c>
      <c r="I17" s="235">
        <v>30000</v>
      </c>
      <c r="J17" s="235">
        <v>20000</v>
      </c>
      <c r="K17" s="235">
        <v>20000</v>
      </c>
      <c r="L17" s="235">
        <v>15000</v>
      </c>
      <c r="M17" s="235">
        <v>10975</v>
      </c>
      <c r="N17" s="235">
        <v>17330</v>
      </c>
      <c r="O17" s="236">
        <f>SUM(E17:N17)</f>
        <v>173305</v>
      </c>
      <c r="P17" s="237"/>
      <c r="Q17" s="237"/>
      <c r="R17" s="237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</row>
    <row r="18" spans="1:45" ht="15">
      <c r="A18" s="227">
        <f t="shared" si="0"/>
        <v>8</v>
      </c>
      <c r="B18" s="233" t="s">
        <v>96</v>
      </c>
      <c r="C18" s="240">
        <f>+'Sources and Uses'!M82</f>
        <v>0</v>
      </c>
      <c r="D18" s="234" t="e">
        <f t="shared" si="1"/>
        <v>#DIV/0!</v>
      </c>
      <c r="E18" s="235">
        <v>21332</v>
      </c>
      <c r="F18" s="235">
        <v>0</v>
      </c>
      <c r="G18" s="235">
        <v>1000</v>
      </c>
      <c r="H18" s="235">
        <f>+C18*H11</f>
        <v>0</v>
      </c>
      <c r="I18" s="235">
        <v>1000</v>
      </c>
      <c r="J18" s="235">
        <v>0</v>
      </c>
      <c r="K18" s="235">
        <v>1500</v>
      </c>
      <c r="L18" s="235">
        <v>0</v>
      </c>
      <c r="M18" s="235">
        <v>2371</v>
      </c>
      <c r="N18" s="235">
        <v>49843</v>
      </c>
      <c r="O18" s="236">
        <f>SUM(E18:N18)</f>
        <v>77046</v>
      </c>
      <c r="P18" s="237"/>
      <c r="Q18" s="237"/>
      <c r="R18" s="237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</row>
    <row r="19" spans="1:45" ht="15">
      <c r="A19" s="227">
        <f t="shared" si="0"/>
        <v>9</v>
      </c>
      <c r="B19" s="239" t="s">
        <v>122</v>
      </c>
      <c r="C19" s="240">
        <v>0</v>
      </c>
      <c r="D19" s="234" t="e">
        <f t="shared" si="1"/>
        <v>#DIV/0!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/>
      <c r="K19" s="235">
        <v>0</v>
      </c>
      <c r="L19" s="235">
        <v>0</v>
      </c>
      <c r="M19" s="235">
        <v>0</v>
      </c>
      <c r="N19" s="235">
        <v>0</v>
      </c>
      <c r="O19" s="236">
        <f>SUM(E19:N19)</f>
        <v>0</v>
      </c>
      <c r="P19" s="237"/>
      <c r="Q19" s="237"/>
      <c r="R19" s="237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</row>
    <row r="20" spans="1:45" ht="15">
      <c r="A20" s="227">
        <f t="shared" si="0"/>
        <v>10</v>
      </c>
      <c r="B20" s="239" t="s">
        <v>122</v>
      </c>
      <c r="C20" s="241">
        <v>0</v>
      </c>
      <c r="D20" s="242" t="e">
        <f t="shared" si="1"/>
        <v>#DIV/0!</v>
      </c>
      <c r="E20" s="243">
        <v>0</v>
      </c>
      <c r="F20" s="243">
        <v>0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  <c r="N20" s="243">
        <v>0</v>
      </c>
      <c r="O20" s="236">
        <f>SUM(E20:N20)</f>
        <v>0</v>
      </c>
      <c r="P20" s="237"/>
      <c r="Q20" s="237"/>
      <c r="R20" s="237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</row>
    <row r="21" spans="1:51" s="199" customFormat="1" ht="15" thickBot="1">
      <c r="A21" s="227">
        <f t="shared" si="0"/>
        <v>11</v>
      </c>
      <c r="B21" s="244" t="s">
        <v>72</v>
      </c>
      <c r="C21" s="245">
        <f aca="true" t="shared" si="2" ref="C21:O21">SUM(C15:C20)</f>
        <v>0</v>
      </c>
      <c r="D21" s="246" t="e">
        <f t="shared" si="2"/>
        <v>#DIV/0!</v>
      </c>
      <c r="E21" s="247">
        <f t="shared" si="2"/>
        <v>21332</v>
      </c>
      <c r="F21" s="247">
        <f t="shared" si="2"/>
        <v>10000</v>
      </c>
      <c r="G21" s="247">
        <f t="shared" si="2"/>
        <v>21000</v>
      </c>
      <c r="H21" s="247">
        <f t="shared" si="2"/>
        <v>30000</v>
      </c>
      <c r="I21" s="247">
        <f t="shared" si="2"/>
        <v>31000</v>
      </c>
      <c r="J21" s="247">
        <f t="shared" si="2"/>
        <v>20000</v>
      </c>
      <c r="K21" s="247">
        <f t="shared" si="2"/>
        <v>21500</v>
      </c>
      <c r="L21" s="247">
        <f t="shared" si="2"/>
        <v>15000</v>
      </c>
      <c r="M21" s="247">
        <f t="shared" si="2"/>
        <v>13346</v>
      </c>
      <c r="N21" s="247">
        <f t="shared" si="2"/>
        <v>67173</v>
      </c>
      <c r="O21" s="248" t="e">
        <f t="shared" si="2"/>
        <v>#DIV/0!</v>
      </c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</row>
    <row r="22" spans="1:18" s="199" customFormat="1" ht="16.5" thickBot="1" thickTop="1">
      <c r="A22" s="227">
        <f t="shared" si="0"/>
        <v>12</v>
      </c>
      <c r="B22" s="250" t="s">
        <v>123</v>
      </c>
      <c r="C22" s="251"/>
      <c r="D22" s="252"/>
      <c r="E22" s="253">
        <f>E21</f>
        <v>21332</v>
      </c>
      <c r="F22" s="253">
        <f>E21+F21</f>
        <v>31332</v>
      </c>
      <c r="G22" s="253">
        <f aca="true" t="shared" si="3" ref="G22:N22">F22+G21</f>
        <v>52332</v>
      </c>
      <c r="H22" s="253">
        <f t="shared" si="3"/>
        <v>82332</v>
      </c>
      <c r="I22" s="253">
        <f t="shared" si="3"/>
        <v>113332</v>
      </c>
      <c r="J22" s="253">
        <f t="shared" si="3"/>
        <v>133332</v>
      </c>
      <c r="K22" s="253">
        <f t="shared" si="3"/>
        <v>154832</v>
      </c>
      <c r="L22" s="253">
        <f t="shared" si="3"/>
        <v>169832</v>
      </c>
      <c r="M22" s="253">
        <f t="shared" si="3"/>
        <v>183178</v>
      </c>
      <c r="N22" s="253">
        <f t="shared" si="3"/>
        <v>250351</v>
      </c>
      <c r="O22" s="254"/>
      <c r="P22" s="249"/>
      <c r="Q22" s="249"/>
      <c r="R22" s="249"/>
    </row>
    <row r="23" spans="1:18" s="199" customFormat="1" ht="15.75" thickTop="1">
      <c r="A23" s="227">
        <f t="shared" si="0"/>
        <v>13</v>
      </c>
      <c r="B23" s="255" t="s">
        <v>124</v>
      </c>
      <c r="C23" s="256"/>
      <c r="D23" s="257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9"/>
      <c r="P23" s="249"/>
      <c r="Q23" s="249"/>
      <c r="R23" s="249"/>
    </row>
    <row r="24" spans="1:18" s="199" customFormat="1" ht="15">
      <c r="A24" s="227">
        <f t="shared" si="0"/>
        <v>14</v>
      </c>
      <c r="B24" s="239" t="e">
        <f>+'Sources and Uses'!#REF!</f>
        <v>#REF!</v>
      </c>
      <c r="C24" s="240" t="e">
        <f>+'Sources and Uses'!#REF!+'Sources and Uses'!#REF!</f>
        <v>#REF!</v>
      </c>
      <c r="D24" s="234" t="e">
        <f aca="true" t="shared" si="4" ref="D24:D30">C24/$C$31</f>
        <v>#REF!</v>
      </c>
      <c r="E24" s="260">
        <v>0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0">
        <v>0</v>
      </c>
      <c r="L24" s="260">
        <v>0</v>
      </c>
      <c r="M24" s="260">
        <v>0</v>
      </c>
      <c r="N24" s="260">
        <v>0</v>
      </c>
      <c r="O24" s="261">
        <f>SUM(E24:N24)</f>
        <v>0</v>
      </c>
      <c r="P24" s="249"/>
      <c r="Q24" s="249"/>
      <c r="R24" s="249"/>
    </row>
    <row r="25" spans="1:18" s="199" customFormat="1" ht="15">
      <c r="A25" s="227">
        <f t="shared" si="0"/>
        <v>15</v>
      </c>
      <c r="B25" s="239" t="e">
        <f>+'Sources and Uses'!#REF!</f>
        <v>#REF!</v>
      </c>
      <c r="C25" s="240" t="e">
        <f>+'Sources and Uses'!#REF!</f>
        <v>#REF!</v>
      </c>
      <c r="D25" s="234" t="e">
        <f t="shared" si="4"/>
        <v>#REF!</v>
      </c>
      <c r="E25" s="260">
        <f>+E21-E24</f>
        <v>21332</v>
      </c>
      <c r="F25" s="260">
        <f>+F21-F24</f>
        <v>10000</v>
      </c>
      <c r="G25" s="260">
        <f aca="true" t="shared" si="5" ref="G25:M25">+G21-G24</f>
        <v>21000</v>
      </c>
      <c r="H25" s="260">
        <f t="shared" si="5"/>
        <v>30000</v>
      </c>
      <c r="I25" s="260">
        <f t="shared" si="5"/>
        <v>31000</v>
      </c>
      <c r="J25" s="260">
        <f t="shared" si="5"/>
        <v>20000</v>
      </c>
      <c r="K25" s="260">
        <f t="shared" si="5"/>
        <v>21500</v>
      </c>
      <c r="L25" s="260">
        <f t="shared" si="5"/>
        <v>15000</v>
      </c>
      <c r="M25" s="260">
        <f t="shared" si="5"/>
        <v>13346</v>
      </c>
      <c r="N25" s="260">
        <v>5681</v>
      </c>
      <c r="O25" s="261">
        <f aca="true" t="shared" si="6" ref="O25:O30">SUM(E25:N25)</f>
        <v>188859</v>
      </c>
      <c r="P25" s="249"/>
      <c r="Q25" s="249"/>
      <c r="R25" s="249"/>
    </row>
    <row r="26" spans="1:18" s="199" customFormat="1" ht="15">
      <c r="A26" s="227">
        <f t="shared" si="0"/>
        <v>16</v>
      </c>
      <c r="B26" s="239" t="e">
        <f>+'Sources and Uses'!#REF!</f>
        <v>#REF!</v>
      </c>
      <c r="C26" s="240" t="e">
        <f>+'Sources and Uses'!#REF!</f>
        <v>#REF!</v>
      </c>
      <c r="D26" s="234" t="e">
        <f t="shared" si="4"/>
        <v>#REF!</v>
      </c>
      <c r="E26" s="260">
        <v>0</v>
      </c>
      <c r="F26" s="260">
        <v>0</v>
      </c>
      <c r="G26" s="260">
        <v>0</v>
      </c>
      <c r="H26" s="260">
        <v>0</v>
      </c>
      <c r="I26" s="260">
        <v>0</v>
      </c>
      <c r="J26" s="260">
        <v>0</v>
      </c>
      <c r="K26" s="260">
        <v>0</v>
      </c>
      <c r="L26" s="260">
        <v>0</v>
      </c>
      <c r="M26" s="260">
        <v>0</v>
      </c>
      <c r="N26" s="260">
        <v>8400</v>
      </c>
      <c r="O26" s="261">
        <f t="shared" si="6"/>
        <v>8400</v>
      </c>
      <c r="P26" s="249"/>
      <c r="Q26" s="249"/>
      <c r="R26" s="249"/>
    </row>
    <row r="27" spans="1:18" s="199" customFormat="1" ht="15">
      <c r="A27" s="227">
        <f t="shared" si="0"/>
        <v>17</v>
      </c>
      <c r="B27" s="239" t="e">
        <f>+'Sources and Uses'!#REF!</f>
        <v>#REF!</v>
      </c>
      <c r="C27" s="240" t="e">
        <f>+'Sources and Uses'!#REF!</f>
        <v>#REF!</v>
      </c>
      <c r="D27" s="234" t="e">
        <f t="shared" si="4"/>
        <v>#REF!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0">
        <v>0</v>
      </c>
      <c r="L27" s="260">
        <v>0</v>
      </c>
      <c r="M27" s="260">
        <v>0</v>
      </c>
      <c r="N27" s="260">
        <v>17441</v>
      </c>
      <c r="O27" s="261">
        <f t="shared" si="6"/>
        <v>17441</v>
      </c>
      <c r="P27" s="249"/>
      <c r="Q27" s="249"/>
      <c r="R27" s="249"/>
    </row>
    <row r="28" spans="1:18" s="199" customFormat="1" ht="15">
      <c r="A28" s="227">
        <f t="shared" si="0"/>
        <v>18</v>
      </c>
      <c r="B28" s="239" t="e">
        <f>+'Sources and Uses'!#REF!</f>
        <v>#REF!</v>
      </c>
      <c r="C28" s="240" t="e">
        <f>+'Sources and Uses'!#REF!</f>
        <v>#REF!</v>
      </c>
      <c r="D28" s="234" t="e">
        <f t="shared" si="4"/>
        <v>#REF!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35651</v>
      </c>
      <c r="O28" s="261">
        <f t="shared" si="6"/>
        <v>35651</v>
      </c>
      <c r="P28" s="249"/>
      <c r="Q28" s="249"/>
      <c r="R28" s="249"/>
    </row>
    <row r="29" spans="1:18" s="199" customFormat="1" ht="15">
      <c r="A29" s="227">
        <f aca="true" t="shared" si="7" ref="A29:A44">+A28+1</f>
        <v>19</v>
      </c>
      <c r="B29" s="239" t="e">
        <f>+'Sources and Uses'!#REF!</f>
        <v>#REF!</v>
      </c>
      <c r="C29" s="240" t="e">
        <f>+'Sources and Uses'!#REF!</f>
        <v>#REF!</v>
      </c>
      <c r="D29" s="234" t="e">
        <f t="shared" si="4"/>
        <v>#REF!</v>
      </c>
      <c r="E29" s="260" t="e">
        <f aca="true" t="shared" si="8" ref="E29:N30">+E$21*$D29</f>
        <v>#REF!</v>
      </c>
      <c r="F29" s="260" t="e">
        <f t="shared" si="8"/>
        <v>#REF!</v>
      </c>
      <c r="G29" s="260" t="e">
        <f t="shared" si="8"/>
        <v>#REF!</v>
      </c>
      <c r="H29" s="260" t="e">
        <f t="shared" si="8"/>
        <v>#REF!</v>
      </c>
      <c r="I29" s="260" t="e">
        <f t="shared" si="8"/>
        <v>#REF!</v>
      </c>
      <c r="J29" s="260" t="e">
        <f t="shared" si="8"/>
        <v>#REF!</v>
      </c>
      <c r="K29" s="260" t="e">
        <f t="shared" si="8"/>
        <v>#REF!</v>
      </c>
      <c r="L29" s="260" t="e">
        <f t="shared" si="8"/>
        <v>#REF!</v>
      </c>
      <c r="M29" s="260" t="e">
        <f t="shared" si="8"/>
        <v>#REF!</v>
      </c>
      <c r="N29" s="260" t="e">
        <f t="shared" si="8"/>
        <v>#REF!</v>
      </c>
      <c r="O29" s="261" t="e">
        <f t="shared" si="6"/>
        <v>#REF!</v>
      </c>
      <c r="P29" s="249"/>
      <c r="Q29" s="249"/>
      <c r="R29" s="249"/>
    </row>
    <row r="30" spans="1:18" s="199" customFormat="1" ht="15">
      <c r="A30" s="227">
        <f t="shared" si="7"/>
        <v>20</v>
      </c>
      <c r="B30" s="239" t="e">
        <f>+'Sources and Uses'!#REF!</f>
        <v>#REF!</v>
      </c>
      <c r="C30" s="240" t="e">
        <f>+'Sources and Uses'!#REF!</f>
        <v>#REF!</v>
      </c>
      <c r="D30" s="242" t="e">
        <f t="shared" si="4"/>
        <v>#REF!</v>
      </c>
      <c r="E30" s="262" t="e">
        <f t="shared" si="8"/>
        <v>#REF!</v>
      </c>
      <c r="F30" s="262" t="e">
        <f t="shared" si="8"/>
        <v>#REF!</v>
      </c>
      <c r="G30" s="262" t="e">
        <f t="shared" si="8"/>
        <v>#REF!</v>
      </c>
      <c r="H30" s="262" t="e">
        <f t="shared" si="8"/>
        <v>#REF!</v>
      </c>
      <c r="I30" s="262" t="e">
        <f t="shared" si="8"/>
        <v>#REF!</v>
      </c>
      <c r="J30" s="262" t="e">
        <f t="shared" si="8"/>
        <v>#REF!</v>
      </c>
      <c r="K30" s="262" t="e">
        <f t="shared" si="8"/>
        <v>#REF!</v>
      </c>
      <c r="L30" s="262" t="e">
        <f t="shared" si="8"/>
        <v>#REF!</v>
      </c>
      <c r="M30" s="262" t="e">
        <f t="shared" si="8"/>
        <v>#REF!</v>
      </c>
      <c r="N30" s="262" t="e">
        <f t="shared" si="8"/>
        <v>#REF!</v>
      </c>
      <c r="O30" s="263" t="e">
        <f t="shared" si="6"/>
        <v>#REF!</v>
      </c>
      <c r="P30" s="249"/>
      <c r="Q30" s="249"/>
      <c r="R30" s="249"/>
    </row>
    <row r="31" spans="1:18" s="199" customFormat="1" ht="15">
      <c r="A31" s="227">
        <f t="shared" si="7"/>
        <v>21</v>
      </c>
      <c r="B31" s="244" t="s">
        <v>72</v>
      </c>
      <c r="C31" s="245" t="e">
        <f>SUM(C24:C30)</f>
        <v>#REF!</v>
      </c>
      <c r="D31" s="246" t="e">
        <f>SUM(D24:D30)</f>
        <v>#REF!</v>
      </c>
      <c r="E31" s="247" t="e">
        <f>SUM(E23:E30)</f>
        <v>#REF!</v>
      </c>
      <c r="F31" s="247" t="e">
        <f aca="true" t="shared" si="9" ref="F31:N31">SUM(F23:F30)</f>
        <v>#REF!</v>
      </c>
      <c r="G31" s="247" t="e">
        <f t="shared" si="9"/>
        <v>#REF!</v>
      </c>
      <c r="H31" s="247" t="e">
        <f t="shared" si="9"/>
        <v>#REF!</v>
      </c>
      <c r="I31" s="247" t="e">
        <f t="shared" si="9"/>
        <v>#REF!</v>
      </c>
      <c r="J31" s="247" t="e">
        <f t="shared" si="9"/>
        <v>#REF!</v>
      </c>
      <c r="K31" s="247" t="e">
        <f t="shared" si="9"/>
        <v>#REF!</v>
      </c>
      <c r="L31" s="247" t="e">
        <f t="shared" si="9"/>
        <v>#REF!</v>
      </c>
      <c r="M31" s="247" t="e">
        <f t="shared" si="9"/>
        <v>#REF!</v>
      </c>
      <c r="N31" s="247" t="e">
        <f t="shared" si="9"/>
        <v>#REF!</v>
      </c>
      <c r="O31" s="264" t="e">
        <f>SUM(O24:O30)</f>
        <v>#REF!</v>
      </c>
      <c r="P31" s="249"/>
      <c r="Q31" s="249"/>
      <c r="R31" s="249"/>
    </row>
    <row r="32" spans="1:18" s="199" customFormat="1" ht="15">
      <c r="A32" s="227">
        <f t="shared" si="7"/>
        <v>22</v>
      </c>
      <c r="B32" s="266" t="s">
        <v>125</v>
      </c>
      <c r="C32" s="265"/>
      <c r="D32" s="267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9"/>
      <c r="P32" s="249"/>
      <c r="Q32" s="249"/>
      <c r="R32" s="249"/>
    </row>
    <row r="33" spans="1:18" s="199" customFormat="1" ht="15">
      <c r="A33" s="227">
        <f t="shared" si="7"/>
        <v>23</v>
      </c>
      <c r="B33" s="233" t="e">
        <f aca="true" t="shared" si="10" ref="B33:C39">+B24</f>
        <v>#REF!</v>
      </c>
      <c r="C33" s="270" t="e">
        <f t="shared" si="10"/>
        <v>#REF!</v>
      </c>
      <c r="D33" s="267"/>
      <c r="E33" s="260">
        <v>0</v>
      </c>
      <c r="F33" s="260">
        <v>0</v>
      </c>
      <c r="G33" s="260">
        <v>0</v>
      </c>
      <c r="H33" s="260">
        <v>0</v>
      </c>
      <c r="I33" s="260">
        <v>0</v>
      </c>
      <c r="J33" s="260">
        <v>0</v>
      </c>
      <c r="K33" s="260">
        <v>0</v>
      </c>
      <c r="L33" s="260">
        <v>0</v>
      </c>
      <c r="M33" s="260">
        <v>0</v>
      </c>
      <c r="N33" s="260">
        <f aca="true" t="shared" si="11" ref="N33:N38">+M42</f>
        <v>0</v>
      </c>
      <c r="O33" s="261">
        <f>SUM(E33:N33)</f>
        <v>0</v>
      </c>
      <c r="P33" s="249"/>
      <c r="Q33" s="249"/>
      <c r="R33" s="249"/>
    </row>
    <row r="34" spans="1:18" s="199" customFormat="1" ht="15">
      <c r="A34" s="227">
        <f t="shared" si="7"/>
        <v>24</v>
      </c>
      <c r="B34" s="233" t="e">
        <f t="shared" si="10"/>
        <v>#REF!</v>
      </c>
      <c r="C34" s="270" t="e">
        <f t="shared" si="10"/>
        <v>#REF!</v>
      </c>
      <c r="D34" s="267"/>
      <c r="E34" s="260">
        <v>0</v>
      </c>
      <c r="F34" s="260">
        <v>0</v>
      </c>
      <c r="G34" s="260">
        <v>0</v>
      </c>
      <c r="H34" s="260">
        <v>0</v>
      </c>
      <c r="I34" s="260">
        <v>0</v>
      </c>
      <c r="J34" s="260">
        <v>0</v>
      </c>
      <c r="K34" s="260">
        <v>0</v>
      </c>
      <c r="L34" s="260">
        <v>0</v>
      </c>
      <c r="M34" s="260">
        <v>0</v>
      </c>
      <c r="N34" s="260">
        <v>67853</v>
      </c>
      <c r="O34" s="261">
        <f aca="true" t="shared" si="12" ref="O34:O39">SUM(E34:N34)</f>
        <v>67853</v>
      </c>
      <c r="P34" s="249"/>
      <c r="Q34" s="249"/>
      <c r="R34" s="249"/>
    </row>
    <row r="35" spans="1:18" s="199" customFormat="1" ht="15">
      <c r="A35" s="227">
        <f t="shared" si="7"/>
        <v>25</v>
      </c>
      <c r="B35" s="233" t="e">
        <f t="shared" si="10"/>
        <v>#REF!</v>
      </c>
      <c r="C35" s="270" t="e">
        <f t="shared" si="10"/>
        <v>#REF!</v>
      </c>
      <c r="D35" s="267"/>
      <c r="E35" s="260">
        <v>0</v>
      </c>
      <c r="F35" s="260">
        <v>0</v>
      </c>
      <c r="G35" s="260">
        <v>0</v>
      </c>
      <c r="H35" s="260">
        <v>0</v>
      </c>
      <c r="I35" s="260">
        <v>0</v>
      </c>
      <c r="J35" s="260">
        <v>0</v>
      </c>
      <c r="K35" s="260">
        <v>0</v>
      </c>
      <c r="L35" s="260">
        <v>0</v>
      </c>
      <c r="M35" s="260">
        <v>0</v>
      </c>
      <c r="N35" s="260">
        <f t="shared" si="11"/>
        <v>0</v>
      </c>
      <c r="O35" s="261">
        <f t="shared" si="12"/>
        <v>0</v>
      </c>
      <c r="P35" s="249"/>
      <c r="Q35" s="249"/>
      <c r="R35" s="249"/>
    </row>
    <row r="36" spans="1:18" s="199" customFormat="1" ht="15">
      <c r="A36" s="227">
        <f t="shared" si="7"/>
        <v>26</v>
      </c>
      <c r="B36" s="233" t="e">
        <f t="shared" si="10"/>
        <v>#REF!</v>
      </c>
      <c r="C36" s="270" t="e">
        <f t="shared" si="10"/>
        <v>#REF!</v>
      </c>
      <c r="D36" s="267"/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0">
        <v>0</v>
      </c>
      <c r="L36" s="260">
        <v>0</v>
      </c>
      <c r="M36" s="260">
        <v>0</v>
      </c>
      <c r="N36" s="260">
        <f t="shared" si="11"/>
        <v>0</v>
      </c>
      <c r="O36" s="261">
        <f t="shared" si="12"/>
        <v>0</v>
      </c>
      <c r="P36" s="249"/>
      <c r="Q36" s="249"/>
      <c r="R36" s="249"/>
    </row>
    <row r="37" spans="1:18" s="199" customFormat="1" ht="15">
      <c r="A37" s="227">
        <f t="shared" si="7"/>
        <v>27</v>
      </c>
      <c r="B37" s="233" t="e">
        <f t="shared" si="10"/>
        <v>#REF!</v>
      </c>
      <c r="C37" s="270" t="e">
        <f t="shared" si="10"/>
        <v>#REF!</v>
      </c>
      <c r="D37" s="267"/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  <c r="K37" s="260">
        <v>0</v>
      </c>
      <c r="L37" s="260">
        <v>0</v>
      </c>
      <c r="M37" s="260">
        <v>0</v>
      </c>
      <c r="N37" s="260">
        <f t="shared" si="11"/>
        <v>0</v>
      </c>
      <c r="O37" s="261">
        <f t="shared" si="12"/>
        <v>0</v>
      </c>
      <c r="P37" s="249"/>
      <c r="Q37" s="249"/>
      <c r="R37" s="249"/>
    </row>
    <row r="38" spans="1:18" s="199" customFormat="1" ht="15">
      <c r="A38" s="227">
        <f t="shared" si="7"/>
        <v>28</v>
      </c>
      <c r="B38" s="233" t="e">
        <f t="shared" si="10"/>
        <v>#REF!</v>
      </c>
      <c r="C38" s="270" t="e">
        <f t="shared" si="10"/>
        <v>#REF!</v>
      </c>
      <c r="D38" s="267"/>
      <c r="E38" s="260">
        <v>0</v>
      </c>
      <c r="F38" s="260">
        <v>0</v>
      </c>
      <c r="G38" s="260">
        <v>0</v>
      </c>
      <c r="H38" s="260">
        <v>0</v>
      </c>
      <c r="I38" s="260">
        <v>0</v>
      </c>
      <c r="J38" s="260">
        <v>0</v>
      </c>
      <c r="K38" s="260">
        <v>0</v>
      </c>
      <c r="L38" s="260">
        <v>0</v>
      </c>
      <c r="M38" s="260">
        <v>0</v>
      </c>
      <c r="N38" s="260" t="e">
        <f t="shared" si="11"/>
        <v>#REF!</v>
      </c>
      <c r="O38" s="261" t="e">
        <f t="shared" si="12"/>
        <v>#REF!</v>
      </c>
      <c r="P38" s="249"/>
      <c r="Q38" s="249"/>
      <c r="R38" s="249"/>
    </row>
    <row r="39" spans="1:18" s="199" customFormat="1" ht="15">
      <c r="A39" s="227">
        <f t="shared" si="7"/>
        <v>29</v>
      </c>
      <c r="B39" s="233" t="e">
        <f t="shared" si="10"/>
        <v>#REF!</v>
      </c>
      <c r="C39" s="270" t="e">
        <f t="shared" si="10"/>
        <v>#REF!</v>
      </c>
      <c r="D39" s="267"/>
      <c r="E39" s="262">
        <v>0</v>
      </c>
      <c r="F39" s="262">
        <v>0</v>
      </c>
      <c r="G39" s="262">
        <v>0</v>
      </c>
      <c r="H39" s="262">
        <v>0</v>
      </c>
      <c r="I39" s="262">
        <v>0</v>
      </c>
      <c r="J39" s="262">
        <v>0</v>
      </c>
      <c r="K39" s="262">
        <v>0</v>
      </c>
      <c r="L39" s="262">
        <v>0</v>
      </c>
      <c r="M39" s="262">
        <v>0</v>
      </c>
      <c r="N39" s="262">
        <v>0</v>
      </c>
      <c r="O39" s="263">
        <f t="shared" si="12"/>
        <v>0</v>
      </c>
      <c r="P39" s="249"/>
      <c r="Q39" s="249"/>
      <c r="R39" s="249"/>
    </row>
    <row r="40" spans="1:18" s="199" customFormat="1" ht="15">
      <c r="A40" s="227">
        <f t="shared" si="7"/>
        <v>30</v>
      </c>
      <c r="B40" s="271" t="s">
        <v>72</v>
      </c>
      <c r="C40" s="272" t="e">
        <f>SUM(C33:C39)</f>
        <v>#REF!</v>
      </c>
      <c r="D40" s="272"/>
      <c r="E40" s="247">
        <f aca="true" t="shared" si="13" ref="E40:O40">SUM(E33:E39)</f>
        <v>0</v>
      </c>
      <c r="F40" s="247">
        <f t="shared" si="13"/>
        <v>0</v>
      </c>
      <c r="G40" s="247">
        <f t="shared" si="13"/>
        <v>0</v>
      </c>
      <c r="H40" s="247">
        <f t="shared" si="13"/>
        <v>0</v>
      </c>
      <c r="I40" s="247">
        <f t="shared" si="13"/>
        <v>0</v>
      </c>
      <c r="J40" s="247">
        <f t="shared" si="13"/>
        <v>0</v>
      </c>
      <c r="K40" s="247">
        <f t="shared" si="13"/>
        <v>0</v>
      </c>
      <c r="L40" s="247">
        <f t="shared" si="13"/>
        <v>0</v>
      </c>
      <c r="M40" s="247">
        <f t="shared" si="13"/>
        <v>0</v>
      </c>
      <c r="N40" s="247" t="e">
        <f t="shared" si="13"/>
        <v>#REF!</v>
      </c>
      <c r="O40" s="264" t="e">
        <f t="shared" si="13"/>
        <v>#REF!</v>
      </c>
      <c r="P40" s="265"/>
      <c r="Q40" s="265"/>
      <c r="R40" s="265"/>
    </row>
    <row r="41" spans="1:18" s="199" customFormat="1" ht="15">
      <c r="A41" s="227">
        <f t="shared" si="7"/>
        <v>31</v>
      </c>
      <c r="B41" s="228" t="s">
        <v>126</v>
      </c>
      <c r="C41" s="229"/>
      <c r="D41" s="273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9"/>
      <c r="P41" s="249"/>
      <c r="Q41" s="249"/>
      <c r="R41" s="249"/>
    </row>
    <row r="42" spans="1:18" s="199" customFormat="1" ht="15">
      <c r="A42" s="227">
        <f t="shared" si="7"/>
        <v>32</v>
      </c>
      <c r="B42" s="233" t="e">
        <f aca="true" t="shared" si="14" ref="B42:C48">+B24</f>
        <v>#REF!</v>
      </c>
      <c r="C42" s="270" t="e">
        <f t="shared" si="14"/>
        <v>#REF!</v>
      </c>
      <c r="D42" s="234"/>
      <c r="E42" s="235">
        <f>+E24-E33</f>
        <v>0</v>
      </c>
      <c r="F42" s="235">
        <f>+E42+F24-F33</f>
        <v>0</v>
      </c>
      <c r="G42" s="235">
        <f aca="true" t="shared" si="15" ref="G42:N42">+F42+G24-G33</f>
        <v>0</v>
      </c>
      <c r="H42" s="235">
        <f t="shared" si="15"/>
        <v>0</v>
      </c>
      <c r="I42" s="235">
        <f t="shared" si="15"/>
        <v>0</v>
      </c>
      <c r="J42" s="235">
        <f t="shared" si="15"/>
        <v>0</v>
      </c>
      <c r="K42" s="235">
        <f t="shared" si="15"/>
        <v>0</v>
      </c>
      <c r="L42" s="235">
        <f t="shared" si="15"/>
        <v>0</v>
      </c>
      <c r="M42" s="235">
        <f t="shared" si="15"/>
        <v>0</v>
      </c>
      <c r="N42" s="235">
        <f t="shared" si="15"/>
        <v>0</v>
      </c>
      <c r="O42" s="274">
        <f>+N42</f>
        <v>0</v>
      </c>
      <c r="P42" s="249"/>
      <c r="Q42" s="249"/>
      <c r="R42" s="249"/>
    </row>
    <row r="43" spans="1:18" s="199" customFormat="1" ht="15">
      <c r="A43" s="227">
        <f t="shared" si="7"/>
        <v>33</v>
      </c>
      <c r="B43" s="233" t="e">
        <f t="shared" si="14"/>
        <v>#REF!</v>
      </c>
      <c r="C43" s="270" t="e">
        <f t="shared" si="14"/>
        <v>#REF!</v>
      </c>
      <c r="D43" s="234"/>
      <c r="E43" s="235">
        <f aca="true" t="shared" si="16" ref="E43:E48">+E25-E34</f>
        <v>21332</v>
      </c>
      <c r="F43" s="235">
        <f aca="true" t="shared" si="17" ref="F43:N48">+E43+F25-F34</f>
        <v>31332</v>
      </c>
      <c r="G43" s="235">
        <f t="shared" si="17"/>
        <v>52332</v>
      </c>
      <c r="H43" s="235">
        <f t="shared" si="17"/>
        <v>82332</v>
      </c>
      <c r="I43" s="235">
        <f t="shared" si="17"/>
        <v>113332</v>
      </c>
      <c r="J43" s="235">
        <f t="shared" si="17"/>
        <v>133332</v>
      </c>
      <c r="K43" s="235">
        <f t="shared" si="17"/>
        <v>154832</v>
      </c>
      <c r="L43" s="235">
        <f t="shared" si="17"/>
        <v>169832</v>
      </c>
      <c r="M43" s="235">
        <f t="shared" si="17"/>
        <v>183178</v>
      </c>
      <c r="N43" s="235">
        <f t="shared" si="17"/>
        <v>121006</v>
      </c>
      <c r="O43" s="274">
        <f aca="true" t="shared" si="18" ref="O43:O48">+N43</f>
        <v>121006</v>
      </c>
      <c r="P43" s="249"/>
      <c r="Q43" s="249"/>
      <c r="R43" s="249"/>
    </row>
    <row r="44" spans="1:18" s="199" customFormat="1" ht="15">
      <c r="A44" s="227">
        <f t="shared" si="7"/>
        <v>34</v>
      </c>
      <c r="B44" s="233" t="e">
        <f t="shared" si="14"/>
        <v>#REF!</v>
      </c>
      <c r="C44" s="270" t="e">
        <f t="shared" si="14"/>
        <v>#REF!</v>
      </c>
      <c r="D44" s="234"/>
      <c r="E44" s="235">
        <f t="shared" si="16"/>
        <v>0</v>
      </c>
      <c r="F44" s="235">
        <f t="shared" si="17"/>
        <v>0</v>
      </c>
      <c r="G44" s="235">
        <f t="shared" si="17"/>
        <v>0</v>
      </c>
      <c r="H44" s="235">
        <f t="shared" si="17"/>
        <v>0</v>
      </c>
      <c r="I44" s="235">
        <f t="shared" si="17"/>
        <v>0</v>
      </c>
      <c r="J44" s="235">
        <f t="shared" si="17"/>
        <v>0</v>
      </c>
      <c r="K44" s="235">
        <f t="shared" si="17"/>
        <v>0</v>
      </c>
      <c r="L44" s="235">
        <f t="shared" si="17"/>
        <v>0</v>
      </c>
      <c r="M44" s="235">
        <f t="shared" si="17"/>
        <v>0</v>
      </c>
      <c r="N44" s="235">
        <f t="shared" si="17"/>
        <v>8400</v>
      </c>
      <c r="O44" s="274">
        <f t="shared" si="18"/>
        <v>8400</v>
      </c>
      <c r="P44" s="249"/>
      <c r="Q44" s="249"/>
      <c r="R44" s="249"/>
    </row>
    <row r="45" spans="1:18" s="199" customFormat="1" ht="15">
      <c r="A45" s="227">
        <f aca="true" t="shared" si="19" ref="A45:A59">+A44+1</f>
        <v>35</v>
      </c>
      <c r="B45" s="233" t="e">
        <f t="shared" si="14"/>
        <v>#REF!</v>
      </c>
      <c r="C45" s="270" t="e">
        <f t="shared" si="14"/>
        <v>#REF!</v>
      </c>
      <c r="D45" s="234"/>
      <c r="E45" s="235">
        <f t="shared" si="16"/>
        <v>0</v>
      </c>
      <c r="F45" s="235">
        <f t="shared" si="17"/>
        <v>0</v>
      </c>
      <c r="G45" s="235">
        <f t="shared" si="17"/>
        <v>0</v>
      </c>
      <c r="H45" s="235">
        <f t="shared" si="17"/>
        <v>0</v>
      </c>
      <c r="I45" s="235">
        <f t="shared" si="17"/>
        <v>0</v>
      </c>
      <c r="J45" s="235">
        <f t="shared" si="17"/>
        <v>0</v>
      </c>
      <c r="K45" s="235">
        <f t="shared" si="17"/>
        <v>0</v>
      </c>
      <c r="L45" s="235">
        <f t="shared" si="17"/>
        <v>0</v>
      </c>
      <c r="M45" s="235">
        <f t="shared" si="17"/>
        <v>0</v>
      </c>
      <c r="N45" s="235">
        <f t="shared" si="17"/>
        <v>17441</v>
      </c>
      <c r="O45" s="274">
        <f t="shared" si="18"/>
        <v>17441</v>
      </c>
      <c r="P45" s="249"/>
      <c r="Q45" s="249"/>
      <c r="R45" s="249"/>
    </row>
    <row r="46" spans="1:18" s="199" customFormat="1" ht="15">
      <c r="A46" s="227">
        <f t="shared" si="19"/>
        <v>36</v>
      </c>
      <c r="B46" s="233" t="e">
        <f t="shared" si="14"/>
        <v>#REF!</v>
      </c>
      <c r="C46" s="270" t="e">
        <f t="shared" si="14"/>
        <v>#REF!</v>
      </c>
      <c r="D46" s="234"/>
      <c r="E46" s="235">
        <f t="shared" si="16"/>
        <v>0</v>
      </c>
      <c r="F46" s="235">
        <f t="shared" si="17"/>
        <v>0</v>
      </c>
      <c r="G46" s="235">
        <f t="shared" si="17"/>
        <v>0</v>
      </c>
      <c r="H46" s="235">
        <f t="shared" si="17"/>
        <v>0</v>
      </c>
      <c r="I46" s="235">
        <f t="shared" si="17"/>
        <v>0</v>
      </c>
      <c r="J46" s="235">
        <f t="shared" si="17"/>
        <v>0</v>
      </c>
      <c r="K46" s="235">
        <f t="shared" si="17"/>
        <v>0</v>
      </c>
      <c r="L46" s="235">
        <f t="shared" si="17"/>
        <v>0</v>
      </c>
      <c r="M46" s="235">
        <f t="shared" si="17"/>
        <v>0</v>
      </c>
      <c r="N46" s="235">
        <f t="shared" si="17"/>
        <v>35651</v>
      </c>
      <c r="O46" s="274">
        <f t="shared" si="18"/>
        <v>35651</v>
      </c>
      <c r="P46" s="249"/>
      <c r="Q46" s="249"/>
      <c r="R46" s="249"/>
    </row>
    <row r="47" spans="1:18" s="199" customFormat="1" ht="15">
      <c r="A47" s="227">
        <f t="shared" si="19"/>
        <v>37</v>
      </c>
      <c r="B47" s="233" t="e">
        <f t="shared" si="14"/>
        <v>#REF!</v>
      </c>
      <c r="C47" s="270" t="e">
        <f t="shared" si="14"/>
        <v>#REF!</v>
      </c>
      <c r="D47" s="234"/>
      <c r="E47" s="235" t="e">
        <f t="shared" si="16"/>
        <v>#REF!</v>
      </c>
      <c r="F47" s="235" t="e">
        <f t="shared" si="17"/>
        <v>#REF!</v>
      </c>
      <c r="G47" s="235" t="e">
        <f t="shared" si="17"/>
        <v>#REF!</v>
      </c>
      <c r="H47" s="235" t="e">
        <f t="shared" si="17"/>
        <v>#REF!</v>
      </c>
      <c r="I47" s="235" t="e">
        <f t="shared" si="17"/>
        <v>#REF!</v>
      </c>
      <c r="J47" s="235" t="e">
        <f t="shared" si="17"/>
        <v>#REF!</v>
      </c>
      <c r="K47" s="235" t="e">
        <f t="shared" si="17"/>
        <v>#REF!</v>
      </c>
      <c r="L47" s="235" t="e">
        <f t="shared" si="17"/>
        <v>#REF!</v>
      </c>
      <c r="M47" s="235" t="e">
        <f t="shared" si="17"/>
        <v>#REF!</v>
      </c>
      <c r="N47" s="235" t="e">
        <f t="shared" si="17"/>
        <v>#REF!</v>
      </c>
      <c r="O47" s="274" t="e">
        <f t="shared" si="18"/>
        <v>#REF!</v>
      </c>
      <c r="P47" s="249"/>
      <c r="Q47" s="249"/>
      <c r="R47" s="249"/>
    </row>
    <row r="48" spans="1:18" s="199" customFormat="1" ht="15">
      <c r="A48" s="227">
        <f t="shared" si="19"/>
        <v>38</v>
      </c>
      <c r="B48" s="233" t="e">
        <f t="shared" si="14"/>
        <v>#REF!</v>
      </c>
      <c r="C48" s="275" t="e">
        <f t="shared" si="14"/>
        <v>#REF!</v>
      </c>
      <c r="D48" s="234"/>
      <c r="E48" s="243" t="e">
        <f t="shared" si="16"/>
        <v>#REF!</v>
      </c>
      <c r="F48" s="243" t="e">
        <f t="shared" si="17"/>
        <v>#REF!</v>
      </c>
      <c r="G48" s="243" t="e">
        <f t="shared" si="17"/>
        <v>#REF!</v>
      </c>
      <c r="H48" s="243" t="e">
        <f t="shared" si="17"/>
        <v>#REF!</v>
      </c>
      <c r="I48" s="243" t="e">
        <f t="shared" si="17"/>
        <v>#REF!</v>
      </c>
      <c r="J48" s="243" t="e">
        <f t="shared" si="17"/>
        <v>#REF!</v>
      </c>
      <c r="K48" s="243" t="e">
        <f t="shared" si="17"/>
        <v>#REF!</v>
      </c>
      <c r="L48" s="243" t="e">
        <f t="shared" si="17"/>
        <v>#REF!</v>
      </c>
      <c r="M48" s="243" t="e">
        <f t="shared" si="17"/>
        <v>#REF!</v>
      </c>
      <c r="N48" s="243" t="e">
        <f t="shared" si="17"/>
        <v>#REF!</v>
      </c>
      <c r="O48" s="276" t="e">
        <f t="shared" si="18"/>
        <v>#REF!</v>
      </c>
      <c r="P48" s="249"/>
      <c r="Q48" s="249"/>
      <c r="R48" s="249"/>
    </row>
    <row r="49" spans="1:18" s="199" customFormat="1" ht="15">
      <c r="A49" s="295">
        <f t="shared" si="19"/>
        <v>39</v>
      </c>
      <c r="B49" s="296" t="str">
        <f>+B31</f>
        <v>Total</v>
      </c>
      <c r="C49" s="297" t="e">
        <f>SUM(C42:C48)</f>
        <v>#REF!</v>
      </c>
      <c r="D49" s="298"/>
      <c r="E49" s="299" t="e">
        <f aca="true" t="shared" si="20" ref="E49:O49">SUM(E42:E48)</f>
        <v>#REF!</v>
      </c>
      <c r="F49" s="299" t="e">
        <f t="shared" si="20"/>
        <v>#REF!</v>
      </c>
      <c r="G49" s="299" t="e">
        <f t="shared" si="20"/>
        <v>#REF!</v>
      </c>
      <c r="H49" s="299" t="e">
        <f t="shared" si="20"/>
        <v>#REF!</v>
      </c>
      <c r="I49" s="299" t="e">
        <f t="shared" si="20"/>
        <v>#REF!</v>
      </c>
      <c r="J49" s="299" t="e">
        <f t="shared" si="20"/>
        <v>#REF!</v>
      </c>
      <c r="K49" s="299" t="e">
        <f t="shared" si="20"/>
        <v>#REF!</v>
      </c>
      <c r="L49" s="299" t="e">
        <f t="shared" si="20"/>
        <v>#REF!</v>
      </c>
      <c r="M49" s="299" t="e">
        <f t="shared" si="20"/>
        <v>#REF!</v>
      </c>
      <c r="N49" s="299" t="e">
        <f t="shared" si="20"/>
        <v>#REF!</v>
      </c>
      <c r="O49" s="300" t="e">
        <f t="shared" si="20"/>
        <v>#REF!</v>
      </c>
      <c r="P49" s="249"/>
      <c r="Q49" s="249"/>
      <c r="R49" s="249"/>
    </row>
    <row r="50" spans="1:18" s="199" customFormat="1" ht="15">
      <c r="A50" s="227">
        <f t="shared" si="19"/>
        <v>40</v>
      </c>
      <c r="B50" s="266" t="s">
        <v>127</v>
      </c>
      <c r="C50" s="265"/>
      <c r="D50" s="234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9"/>
      <c r="P50" s="249"/>
      <c r="Q50" s="249"/>
      <c r="R50" s="249"/>
    </row>
    <row r="51" spans="1:18" s="199" customFormat="1" ht="15">
      <c r="A51" s="227">
        <f t="shared" si="19"/>
        <v>41</v>
      </c>
      <c r="B51" s="233">
        <f>+'Sources and Uses'!A16</f>
        <v>0</v>
      </c>
      <c r="C51" s="270">
        <f>+'Sources and Uses'!G16</f>
        <v>0</v>
      </c>
      <c r="D51" s="234"/>
      <c r="E51" s="277"/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200000</v>
      </c>
      <c r="O51" s="269">
        <f>SUM(H51:N51)</f>
        <v>200000</v>
      </c>
      <c r="P51" s="249"/>
      <c r="Q51" s="249"/>
      <c r="R51" s="249"/>
    </row>
    <row r="52" spans="1:18" s="199" customFormat="1" ht="15">
      <c r="A52" s="227">
        <f t="shared" si="19"/>
        <v>42</v>
      </c>
      <c r="B52" s="233">
        <f>+'Sources and Uses'!A17</f>
        <v>0</v>
      </c>
      <c r="C52" s="270">
        <f>+'Sources and Uses'!G17</f>
        <v>0</v>
      </c>
      <c r="D52" s="234"/>
      <c r="E52" s="277"/>
      <c r="F52" s="235">
        <v>0</v>
      </c>
      <c r="G52" s="235">
        <v>0</v>
      </c>
      <c r="H52" s="235">
        <v>0</v>
      </c>
      <c r="I52" s="235">
        <v>0</v>
      </c>
      <c r="J52" s="235">
        <v>0</v>
      </c>
      <c r="K52" s="235">
        <v>0</v>
      </c>
      <c r="L52" s="235">
        <v>0</v>
      </c>
      <c r="M52" s="235">
        <v>0</v>
      </c>
      <c r="N52" s="235">
        <v>116060</v>
      </c>
      <c r="O52" s="269">
        <f aca="true" t="shared" si="21" ref="O52:O58">SUM(H52:N52)</f>
        <v>116060</v>
      </c>
      <c r="P52" s="249"/>
      <c r="Q52" s="249"/>
      <c r="R52" s="249"/>
    </row>
    <row r="53" spans="1:18" s="199" customFormat="1" ht="15">
      <c r="A53" s="227">
        <f t="shared" si="19"/>
        <v>43</v>
      </c>
      <c r="B53" s="233">
        <f>+'Sources and Uses'!A18</f>
        <v>0</v>
      </c>
      <c r="C53" s="270">
        <f>+'Sources and Uses'!G18</f>
        <v>0</v>
      </c>
      <c r="D53" s="234"/>
      <c r="E53" s="277"/>
      <c r="F53" s="235">
        <v>0</v>
      </c>
      <c r="G53" s="235">
        <v>0</v>
      </c>
      <c r="H53" s="235">
        <v>0</v>
      </c>
      <c r="I53" s="235">
        <v>0</v>
      </c>
      <c r="J53" s="235">
        <v>0</v>
      </c>
      <c r="K53" s="235">
        <v>0</v>
      </c>
      <c r="L53" s="235">
        <v>0</v>
      </c>
      <c r="M53" s="235">
        <v>0</v>
      </c>
      <c r="N53" s="235">
        <v>41680</v>
      </c>
      <c r="O53" s="269">
        <f t="shared" si="21"/>
        <v>41680</v>
      </c>
      <c r="P53" s="249"/>
      <c r="Q53" s="249"/>
      <c r="R53" s="249"/>
    </row>
    <row r="54" spans="1:18" s="199" customFormat="1" ht="15">
      <c r="A54" s="227">
        <f t="shared" si="19"/>
        <v>44</v>
      </c>
      <c r="B54" s="233">
        <f>+'Sources and Uses'!A19</f>
        <v>0</v>
      </c>
      <c r="C54" s="270">
        <f>+'Sources and Uses'!G19</f>
        <v>0</v>
      </c>
      <c r="D54" s="234"/>
      <c r="E54" s="277"/>
      <c r="F54" s="235">
        <v>0</v>
      </c>
      <c r="G54" s="235">
        <v>0</v>
      </c>
      <c r="H54" s="235">
        <v>0</v>
      </c>
      <c r="I54" s="235">
        <v>0</v>
      </c>
      <c r="J54" s="235">
        <v>0</v>
      </c>
      <c r="K54" s="235">
        <v>0</v>
      </c>
      <c r="L54" s="235">
        <v>0</v>
      </c>
      <c r="M54" s="235">
        <v>0</v>
      </c>
      <c r="N54" s="235">
        <v>70870</v>
      </c>
      <c r="O54" s="269">
        <f t="shared" si="21"/>
        <v>70870</v>
      </c>
      <c r="P54" s="249"/>
      <c r="Q54" s="249"/>
      <c r="R54" s="249"/>
    </row>
    <row r="55" spans="1:18" s="199" customFormat="1" ht="15">
      <c r="A55" s="227">
        <f t="shared" si="19"/>
        <v>45</v>
      </c>
      <c r="B55" s="233">
        <f>+'Sources and Uses'!A20</f>
        <v>0</v>
      </c>
      <c r="C55" s="270">
        <f>+'Sources and Uses'!G20</f>
        <v>0</v>
      </c>
      <c r="D55" s="234"/>
      <c r="E55" s="277"/>
      <c r="F55" s="235">
        <v>0</v>
      </c>
      <c r="G55" s="235">
        <v>0</v>
      </c>
      <c r="H55" s="235">
        <v>0</v>
      </c>
      <c r="I55" s="235">
        <v>0</v>
      </c>
      <c r="J55" s="235">
        <v>0</v>
      </c>
      <c r="K55" s="235">
        <v>0</v>
      </c>
      <c r="L55" s="235">
        <v>0</v>
      </c>
      <c r="M55" s="235">
        <v>0</v>
      </c>
      <c r="N55" s="235">
        <v>17441</v>
      </c>
      <c r="O55" s="269">
        <f t="shared" si="21"/>
        <v>17441</v>
      </c>
      <c r="P55" s="249"/>
      <c r="Q55" s="249"/>
      <c r="R55" s="249"/>
    </row>
    <row r="56" spans="1:18" s="199" customFormat="1" ht="15">
      <c r="A56" s="227">
        <f t="shared" si="19"/>
        <v>46</v>
      </c>
      <c r="B56" s="233">
        <f>+'Sources and Uses'!A21</f>
        <v>0</v>
      </c>
      <c r="C56" s="270">
        <f>+'Sources and Uses'!G21</f>
        <v>0</v>
      </c>
      <c r="D56" s="234"/>
      <c r="E56" s="277"/>
      <c r="F56" s="235">
        <v>0</v>
      </c>
      <c r="G56" s="235">
        <v>0</v>
      </c>
      <c r="H56" s="235">
        <v>0</v>
      </c>
      <c r="I56" s="235">
        <v>0</v>
      </c>
      <c r="J56" s="235">
        <v>0</v>
      </c>
      <c r="K56" s="235">
        <v>0</v>
      </c>
      <c r="L56" s="235">
        <v>0</v>
      </c>
      <c r="M56" s="235">
        <v>0</v>
      </c>
      <c r="N56" s="235">
        <f>+$C56*K$11</f>
        <v>0</v>
      </c>
      <c r="O56" s="269">
        <f t="shared" si="21"/>
        <v>0</v>
      </c>
      <c r="P56" s="249"/>
      <c r="Q56" s="249"/>
      <c r="R56" s="249"/>
    </row>
    <row r="57" spans="1:18" s="199" customFormat="1" ht="15">
      <c r="A57" s="227">
        <f t="shared" si="19"/>
        <v>47</v>
      </c>
      <c r="B57" s="233">
        <f>+'Sources and Uses'!A22</f>
        <v>0</v>
      </c>
      <c r="C57" s="270">
        <f>+'Sources and Uses'!G22</f>
        <v>0</v>
      </c>
      <c r="D57" s="234"/>
      <c r="E57" s="277"/>
      <c r="F57" s="235">
        <v>0</v>
      </c>
      <c r="G57" s="235">
        <v>0</v>
      </c>
      <c r="H57" s="235">
        <v>0</v>
      </c>
      <c r="I57" s="235">
        <v>0</v>
      </c>
      <c r="J57" s="235">
        <v>0</v>
      </c>
      <c r="K57" s="235">
        <v>0</v>
      </c>
      <c r="L57" s="235">
        <v>0</v>
      </c>
      <c r="M57" s="235">
        <v>0</v>
      </c>
      <c r="N57" s="235">
        <f>+$C57*K$11</f>
        <v>0</v>
      </c>
      <c r="O57" s="269">
        <f t="shared" si="21"/>
        <v>0</v>
      </c>
      <c r="P57" s="249"/>
      <c r="Q57" s="249"/>
      <c r="R57" s="249"/>
    </row>
    <row r="58" spans="1:18" s="199" customFormat="1" ht="15">
      <c r="A58" s="227">
        <f t="shared" si="19"/>
        <v>48</v>
      </c>
      <c r="B58" s="233" t="e">
        <f>+'Sources and Uses'!#REF!</f>
        <v>#REF!</v>
      </c>
      <c r="C58" s="275" t="e">
        <f>+'Sources and Uses'!#REF!</f>
        <v>#REF!</v>
      </c>
      <c r="D58" s="234"/>
      <c r="E58" s="277"/>
      <c r="F58" s="243">
        <v>0</v>
      </c>
      <c r="G58" s="243">
        <v>0</v>
      </c>
      <c r="H58" s="243">
        <v>0</v>
      </c>
      <c r="I58" s="243">
        <v>0</v>
      </c>
      <c r="J58" s="243">
        <v>0</v>
      </c>
      <c r="K58" s="243">
        <v>0</v>
      </c>
      <c r="L58" s="243">
        <v>0</v>
      </c>
      <c r="M58" s="243">
        <v>0</v>
      </c>
      <c r="N58" s="243" t="e">
        <f>+$C58*K$11</f>
        <v>#REF!</v>
      </c>
      <c r="O58" s="278" t="e">
        <f t="shared" si="21"/>
        <v>#REF!</v>
      </c>
      <c r="P58" s="249"/>
      <c r="Q58" s="249"/>
      <c r="R58" s="249"/>
    </row>
    <row r="59" spans="1:18" s="199" customFormat="1" ht="15" thickBot="1">
      <c r="A59" s="227">
        <f t="shared" si="19"/>
        <v>49</v>
      </c>
      <c r="B59" s="279" t="s">
        <v>72</v>
      </c>
      <c r="C59" s="280" t="e">
        <f>SUM(C51:C58)</f>
        <v>#REF!</v>
      </c>
      <c r="D59" s="281"/>
      <c r="E59" s="282"/>
      <c r="F59" s="282">
        <f aca="true" t="shared" si="22" ref="F59:N59">SUM(F51:F58)</f>
        <v>0</v>
      </c>
      <c r="G59" s="282">
        <f t="shared" si="22"/>
        <v>0</v>
      </c>
      <c r="H59" s="282">
        <f t="shared" si="22"/>
        <v>0</v>
      </c>
      <c r="I59" s="282">
        <f t="shared" si="22"/>
        <v>0</v>
      </c>
      <c r="J59" s="282">
        <f t="shared" si="22"/>
        <v>0</v>
      </c>
      <c r="K59" s="282">
        <f t="shared" si="22"/>
        <v>0</v>
      </c>
      <c r="L59" s="282">
        <f t="shared" si="22"/>
        <v>0</v>
      </c>
      <c r="M59" s="282">
        <f t="shared" si="22"/>
        <v>0</v>
      </c>
      <c r="N59" s="282" t="e">
        <f t="shared" si="22"/>
        <v>#REF!</v>
      </c>
      <c r="O59" s="283" t="e">
        <f>SUM(O51:O58)</f>
        <v>#REF!</v>
      </c>
      <c r="P59" s="249"/>
      <c r="Q59" s="249"/>
      <c r="R59" s="249"/>
    </row>
    <row r="60" spans="1:18" s="199" customFormat="1" ht="15" thickTop="1">
      <c r="A60" s="265"/>
      <c r="B60" s="265"/>
      <c r="C60" s="270"/>
      <c r="D60" s="284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</row>
    <row r="61" spans="1:18" s="199" customFormat="1" ht="15">
      <c r="A61" s="265"/>
      <c r="B61" s="265"/>
      <c r="C61" s="270"/>
      <c r="D61" s="284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</row>
    <row r="62" spans="1:18" s="199" customFormat="1" ht="15">
      <c r="A62" s="285" t="s">
        <v>128</v>
      </c>
      <c r="B62" s="285"/>
      <c r="C62" s="285"/>
      <c r="D62" s="286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49"/>
      <c r="Q62" s="249"/>
      <c r="R62" s="249"/>
    </row>
    <row r="63" spans="1:18" s="199" customFormat="1" ht="15">
      <c r="A63" s="285"/>
      <c r="B63" s="285"/>
      <c r="C63" s="287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49"/>
      <c r="Q63" s="249"/>
      <c r="R63" s="249"/>
    </row>
    <row r="64" spans="1:18" s="199" customFormat="1" ht="15">
      <c r="A64" s="285"/>
      <c r="B64" s="285"/>
      <c r="C64" s="287"/>
      <c r="D64" s="286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49"/>
      <c r="Q64" s="249"/>
      <c r="R64" s="249"/>
    </row>
    <row r="65" spans="1:18" s="199" customFormat="1" ht="15">
      <c r="A65" s="288"/>
      <c r="B65" s="288"/>
      <c r="C65" s="289"/>
      <c r="D65" s="288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49"/>
      <c r="Q65" s="249"/>
      <c r="R65" s="249"/>
    </row>
    <row r="66" spans="1:18" s="199" customFormat="1" ht="15">
      <c r="A66" s="288"/>
      <c r="B66" s="288"/>
      <c r="C66" s="289"/>
      <c r="D66" s="288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49"/>
      <c r="Q66" s="249"/>
      <c r="R66" s="249"/>
    </row>
    <row r="67" spans="1:18" s="199" customFormat="1" ht="15">
      <c r="A67" s="288"/>
      <c r="B67" s="288"/>
      <c r="C67" s="289"/>
      <c r="D67" s="288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49"/>
      <c r="Q67" s="249"/>
      <c r="R67" s="249"/>
    </row>
    <row r="68" spans="1:18" s="199" customFormat="1" ht="15">
      <c r="A68" s="189"/>
      <c r="B68" s="189"/>
      <c r="C68" s="290"/>
      <c r="D68" s="189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49"/>
      <c r="Q68" s="249"/>
      <c r="R68" s="249"/>
    </row>
    <row r="69" spans="1:18" s="199" customFormat="1" ht="15">
      <c r="A69" s="189"/>
      <c r="B69" s="189"/>
      <c r="C69" s="290"/>
      <c r="D69" s="189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49"/>
      <c r="Q69" s="249"/>
      <c r="R69" s="249"/>
    </row>
    <row r="70" spans="1:18" s="199" customFormat="1" ht="15">
      <c r="A70" s="189"/>
      <c r="B70" s="189"/>
      <c r="C70" s="290"/>
      <c r="D70" s="189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1"/>
      <c r="P70" s="249"/>
      <c r="Q70" s="249"/>
      <c r="R70" s="249"/>
    </row>
    <row r="71" spans="1:18" s="199" customFormat="1" ht="15">
      <c r="A71" s="189"/>
      <c r="B71" s="189"/>
      <c r="C71" s="290"/>
      <c r="D71" s="189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191"/>
      <c r="P71" s="249"/>
      <c r="Q71" s="249"/>
      <c r="R71" s="249"/>
    </row>
    <row r="72" spans="1:18" s="199" customFormat="1" ht="15">
      <c r="A72" s="189"/>
      <c r="B72" s="189"/>
      <c r="C72" s="290"/>
      <c r="D72" s="189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49"/>
      <c r="Q72" s="249"/>
      <c r="R72" s="249"/>
    </row>
    <row r="73" spans="1:18" s="199" customFormat="1" ht="15">
      <c r="A73" s="189"/>
      <c r="B73" s="189"/>
      <c r="C73" s="290"/>
      <c r="D73" s="189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49"/>
      <c r="Q73" s="249"/>
      <c r="R73" s="249"/>
    </row>
    <row r="74" spans="1:18" s="199" customFormat="1" ht="15">
      <c r="A74" s="189"/>
      <c r="B74" s="189"/>
      <c r="C74" s="290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265"/>
      <c r="Q74" s="265"/>
      <c r="R74" s="265"/>
    </row>
    <row r="75" spans="1:18" s="199" customFormat="1" ht="15">
      <c r="A75" s="189"/>
      <c r="B75" s="189"/>
      <c r="C75" s="290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265"/>
      <c r="Q75" s="265"/>
      <c r="R75" s="265"/>
    </row>
    <row r="76" spans="1:18" s="199" customFormat="1" ht="15">
      <c r="A76" s="189"/>
      <c r="B76" s="189"/>
      <c r="C76" s="290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265"/>
      <c r="Q76" s="265"/>
      <c r="R76" s="265"/>
    </row>
    <row r="77" spans="1:18" s="199" customFormat="1" ht="15">
      <c r="A77" s="189"/>
      <c r="B77" s="189"/>
      <c r="C77" s="290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265"/>
      <c r="Q77" s="265"/>
      <c r="R77" s="265"/>
    </row>
    <row r="78" spans="1:18" s="199" customFormat="1" ht="15">
      <c r="A78" s="189"/>
      <c r="B78" s="189"/>
      <c r="C78" s="290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265"/>
      <c r="Q78" s="265"/>
      <c r="R78" s="265"/>
    </row>
    <row r="79" spans="1:18" s="199" customFormat="1" ht="15">
      <c r="A79" s="189"/>
      <c r="B79" s="189"/>
      <c r="C79" s="290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265"/>
      <c r="Q79" s="265"/>
      <c r="R79" s="265"/>
    </row>
    <row r="80" spans="1:18" s="199" customFormat="1" ht="15">
      <c r="A80" s="189"/>
      <c r="B80" s="189"/>
      <c r="C80" s="290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265"/>
      <c r="Q80" s="265"/>
      <c r="R80" s="265"/>
    </row>
    <row r="81" spans="1:18" s="199" customFormat="1" ht="15">
      <c r="A81" s="189"/>
      <c r="B81" s="189"/>
      <c r="C81" s="290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265"/>
      <c r="Q81" s="265"/>
      <c r="R81" s="265"/>
    </row>
    <row r="82" spans="1:18" s="199" customFormat="1" ht="15">
      <c r="A82" s="189"/>
      <c r="B82" s="189"/>
      <c r="C82" s="290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265"/>
      <c r="Q82" s="265"/>
      <c r="R82" s="265"/>
    </row>
    <row r="83" spans="1:18" s="199" customFormat="1" ht="15">
      <c r="A83" s="189"/>
      <c r="B83" s="189"/>
      <c r="C83" s="290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265"/>
      <c r="Q83" s="265"/>
      <c r="R83" s="265"/>
    </row>
    <row r="84" spans="1:18" s="199" customFormat="1" ht="15">
      <c r="A84" s="189"/>
      <c r="B84" s="189"/>
      <c r="C84" s="290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265"/>
      <c r="Q84" s="265"/>
      <c r="R84" s="265"/>
    </row>
    <row r="85" spans="1:18" s="199" customFormat="1" ht="15">
      <c r="A85" s="189"/>
      <c r="B85" s="189"/>
      <c r="C85" s="290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265"/>
      <c r="Q85" s="265"/>
      <c r="R85" s="265"/>
    </row>
    <row r="86" spans="1:18" s="199" customFormat="1" ht="15">
      <c r="A86" s="189"/>
      <c r="B86" s="189"/>
      <c r="C86" s="290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265"/>
      <c r="Q86" s="265"/>
      <c r="R86" s="265"/>
    </row>
    <row r="87" spans="1:18" s="199" customFormat="1" ht="15">
      <c r="A87" s="189"/>
      <c r="B87" s="189"/>
      <c r="C87" s="290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265"/>
      <c r="Q87" s="265"/>
      <c r="R87" s="265"/>
    </row>
    <row r="88" spans="1:18" s="199" customFormat="1" ht="15">
      <c r="A88" s="189"/>
      <c r="B88" s="189"/>
      <c r="C88" s="290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265"/>
      <c r="Q88" s="265"/>
      <c r="R88" s="265"/>
    </row>
    <row r="89" spans="1:15" s="199" customFormat="1" ht="15">
      <c r="A89" s="188"/>
      <c r="B89" s="188"/>
      <c r="C89" s="290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</row>
    <row r="90" spans="1:15" s="199" customFormat="1" ht="15">
      <c r="A90" s="188"/>
      <c r="B90" s="188"/>
      <c r="C90" s="290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</row>
    <row r="91" spans="1:15" s="199" customFormat="1" ht="15">
      <c r="A91" s="188"/>
      <c r="B91" s="188"/>
      <c r="C91" s="290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</row>
    <row r="92" spans="1:15" s="199" customFormat="1" ht="15">
      <c r="A92" s="188"/>
      <c r="B92" s="188"/>
      <c r="C92" s="290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</row>
    <row r="93" spans="1:15" s="199" customFormat="1" ht="15">
      <c r="A93" s="188"/>
      <c r="B93" s="188"/>
      <c r="C93" s="290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</row>
    <row r="94" spans="1:15" s="199" customFormat="1" ht="15">
      <c r="A94" s="188"/>
      <c r="B94" s="188"/>
      <c r="C94" s="290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s="199" customFormat="1" ht="15">
      <c r="A95" s="188"/>
      <c r="B95" s="188"/>
      <c r="C95" s="290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s="199" customFormat="1" ht="15">
      <c r="A96" s="188"/>
      <c r="B96" s="188"/>
      <c r="C96" s="290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s="199" customFormat="1" ht="15">
      <c r="A97" s="188"/>
      <c r="B97" s="188"/>
      <c r="C97" s="290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s="199" customFormat="1" ht="15">
      <c r="A98" s="188"/>
      <c r="B98" s="188"/>
      <c r="C98" s="290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s="199" customFormat="1" ht="15">
      <c r="A99" s="188"/>
      <c r="B99" s="188"/>
      <c r="C99" s="290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s="199" customFormat="1" ht="15">
      <c r="A100" s="188"/>
      <c r="B100" s="188"/>
      <c r="C100" s="290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s="199" customFormat="1" ht="15">
      <c r="A101" s="188"/>
      <c r="B101" s="188"/>
      <c r="C101" s="290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s="199" customFormat="1" ht="15">
      <c r="A102" s="188"/>
      <c r="B102" s="188"/>
      <c r="C102" s="290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s="199" customFormat="1" ht="15">
      <c r="A103" s="188"/>
      <c r="B103" s="188"/>
      <c r="C103" s="290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s="199" customFormat="1" ht="15">
      <c r="A104" s="188"/>
      <c r="B104" s="188"/>
      <c r="C104" s="290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s="199" customFormat="1" ht="15">
      <c r="A105" s="188"/>
      <c r="B105" s="188"/>
      <c r="C105" s="290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s="199" customFormat="1" ht="15">
      <c r="A106" s="188"/>
      <c r="B106" s="188"/>
      <c r="C106" s="290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s="199" customFormat="1" ht="15">
      <c r="A107" s="188"/>
      <c r="B107" s="188"/>
      <c r="C107" s="290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s="199" customFormat="1" ht="15">
      <c r="A108" s="188"/>
      <c r="B108" s="188"/>
      <c r="C108" s="290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  <row r="109" spans="1:15" s="199" customFormat="1" ht="15">
      <c r="A109" s="188"/>
      <c r="B109" s="188"/>
      <c r="C109" s="290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</row>
    <row r="110" spans="1:15" s="199" customFormat="1" ht="15">
      <c r="A110" s="188"/>
      <c r="B110" s="188"/>
      <c r="C110" s="290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</row>
    <row r="111" spans="1:15" s="199" customFormat="1" ht="15">
      <c r="A111" s="188"/>
      <c r="B111" s="188"/>
      <c r="C111" s="290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</row>
    <row r="112" spans="1:15" s="199" customFormat="1" ht="15">
      <c r="A112" s="188"/>
      <c r="B112" s="188"/>
      <c r="C112" s="290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</row>
    <row r="113" spans="1:15" s="199" customFormat="1" ht="15">
      <c r="A113" s="188"/>
      <c r="B113" s="188"/>
      <c r="C113" s="290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</row>
    <row r="114" spans="1:15" s="199" customFormat="1" ht="15">
      <c r="A114" s="188"/>
      <c r="B114" s="188"/>
      <c r="C114" s="290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</row>
    <row r="115" spans="1:15" s="199" customFormat="1" ht="15">
      <c r="A115" s="188"/>
      <c r="B115" s="188"/>
      <c r="C115" s="290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</row>
    <row r="116" spans="1:15" s="199" customFormat="1" ht="15">
      <c r="A116" s="188"/>
      <c r="B116" s="188"/>
      <c r="C116" s="290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</row>
    <row r="117" spans="1:15" s="199" customFormat="1" ht="15">
      <c r="A117" s="188"/>
      <c r="B117" s="188"/>
      <c r="C117" s="290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</row>
    <row r="118" spans="1:15" s="199" customFormat="1" ht="15">
      <c r="A118" s="188"/>
      <c r="B118" s="188"/>
      <c r="C118" s="290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</row>
    <row r="119" spans="1:15" s="199" customFormat="1" ht="15">
      <c r="A119" s="188"/>
      <c r="B119" s="188"/>
      <c r="C119" s="290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</row>
    <row r="120" spans="1:15" s="199" customFormat="1" ht="15">
      <c r="A120" s="188"/>
      <c r="B120" s="188"/>
      <c r="C120" s="290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</row>
    <row r="121" spans="1:15" s="199" customFormat="1" ht="15">
      <c r="A121" s="188"/>
      <c r="B121" s="188"/>
      <c r="C121" s="290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</row>
    <row r="122" spans="1:15" s="199" customFormat="1" ht="15">
      <c r="A122" s="188"/>
      <c r="B122" s="188"/>
      <c r="C122" s="290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</row>
    <row r="123" spans="1:15" s="199" customFormat="1" ht="15">
      <c r="A123" s="188"/>
      <c r="B123" s="188"/>
      <c r="C123" s="290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</row>
    <row r="124" spans="1:15" s="199" customFormat="1" ht="15">
      <c r="A124" s="188"/>
      <c r="B124" s="188"/>
      <c r="C124" s="290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</row>
    <row r="125" spans="1:15" s="199" customFormat="1" ht="15">
      <c r="A125" s="188"/>
      <c r="B125" s="188"/>
      <c r="C125" s="290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</row>
    <row r="126" spans="1:15" s="199" customFormat="1" ht="15">
      <c r="A126" s="188"/>
      <c r="B126" s="188"/>
      <c r="C126" s="290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</row>
    <row r="127" spans="1:15" s="199" customFormat="1" ht="15">
      <c r="A127" s="188"/>
      <c r="B127" s="188"/>
      <c r="C127" s="290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</row>
    <row r="128" spans="1:15" s="199" customFormat="1" ht="15">
      <c r="A128" s="188"/>
      <c r="B128" s="188"/>
      <c r="C128" s="290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</row>
    <row r="129" spans="1:15" s="199" customFormat="1" ht="15">
      <c r="A129" s="188"/>
      <c r="B129" s="188"/>
      <c r="C129" s="290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</row>
    <row r="130" spans="1:15" s="199" customFormat="1" ht="15">
      <c r="A130" s="188"/>
      <c r="B130" s="188"/>
      <c r="C130" s="290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</row>
    <row r="131" spans="1:15" s="199" customFormat="1" ht="15">
      <c r="A131" s="188"/>
      <c r="B131" s="188"/>
      <c r="C131" s="290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</row>
    <row r="132" spans="1:15" s="199" customFormat="1" ht="15">
      <c r="A132" s="188"/>
      <c r="B132" s="188"/>
      <c r="C132" s="290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</row>
    <row r="133" spans="1:15" s="199" customFormat="1" ht="15">
      <c r="A133" s="188"/>
      <c r="B133" s="188"/>
      <c r="C133" s="290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</row>
    <row r="134" spans="1:15" s="199" customFormat="1" ht="15">
      <c r="A134" s="188"/>
      <c r="B134" s="188"/>
      <c r="C134" s="290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</row>
    <row r="135" spans="1:15" s="199" customFormat="1" ht="15">
      <c r="A135" s="188"/>
      <c r="B135" s="188"/>
      <c r="C135" s="290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</row>
    <row r="136" spans="1:15" s="199" customFormat="1" ht="15">
      <c r="A136" s="188"/>
      <c r="B136" s="188"/>
      <c r="C136" s="290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</row>
    <row r="137" spans="1:15" s="199" customFormat="1" ht="15">
      <c r="A137" s="188"/>
      <c r="B137" s="188"/>
      <c r="C137" s="290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</row>
    <row r="138" spans="1:15" s="199" customFormat="1" ht="15">
      <c r="A138" s="188"/>
      <c r="B138" s="188"/>
      <c r="C138" s="290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</row>
    <row r="139" spans="1:15" s="199" customFormat="1" ht="15">
      <c r="A139" s="188"/>
      <c r="B139" s="188"/>
      <c r="C139" s="290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</row>
    <row r="140" spans="1:15" s="199" customFormat="1" ht="15">
      <c r="A140" s="188"/>
      <c r="B140" s="188"/>
      <c r="C140" s="290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</row>
    <row r="141" spans="1:15" s="199" customFormat="1" ht="15">
      <c r="A141" s="188"/>
      <c r="B141" s="188"/>
      <c r="C141" s="290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</row>
    <row r="142" spans="1:15" s="199" customFormat="1" ht="15">
      <c r="A142" s="188"/>
      <c r="B142" s="188"/>
      <c r="C142" s="290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</row>
    <row r="143" spans="1:15" s="199" customFormat="1" ht="15">
      <c r="A143" s="188"/>
      <c r="B143" s="188"/>
      <c r="C143" s="290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</row>
    <row r="144" spans="1:15" s="199" customFormat="1" ht="15">
      <c r="A144" s="188"/>
      <c r="B144" s="188"/>
      <c r="C144" s="290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</row>
    <row r="145" spans="1:15" s="199" customFormat="1" ht="15">
      <c r="A145" s="188"/>
      <c r="B145" s="188"/>
      <c r="C145" s="290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</row>
    <row r="146" spans="1:15" s="199" customFormat="1" ht="15">
      <c r="A146" s="188"/>
      <c r="B146" s="188"/>
      <c r="C146" s="290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</row>
    <row r="147" spans="1:15" s="199" customFormat="1" ht="15">
      <c r="A147" s="188"/>
      <c r="B147" s="188"/>
      <c r="C147" s="290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</row>
    <row r="148" spans="1:15" s="199" customFormat="1" ht="15">
      <c r="A148" s="188"/>
      <c r="B148" s="188"/>
      <c r="C148" s="290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</row>
    <row r="149" spans="1:15" s="199" customFormat="1" ht="15">
      <c r="A149" s="188"/>
      <c r="B149" s="188"/>
      <c r="C149" s="290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</row>
    <row r="150" spans="1:15" s="199" customFormat="1" ht="15">
      <c r="A150" s="188"/>
      <c r="B150" s="188"/>
      <c r="C150" s="290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</row>
    <row r="151" spans="1:15" s="199" customFormat="1" ht="15">
      <c r="A151" s="188"/>
      <c r="B151" s="188"/>
      <c r="C151" s="290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</row>
    <row r="152" spans="1:15" s="199" customFormat="1" ht="15">
      <c r="A152" s="188"/>
      <c r="B152" s="188"/>
      <c r="C152" s="290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</row>
    <row r="153" spans="1:15" s="199" customFormat="1" ht="15">
      <c r="A153" s="188"/>
      <c r="B153" s="188"/>
      <c r="C153" s="290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</row>
    <row r="154" spans="1:15" s="199" customFormat="1" ht="15">
      <c r="A154" s="188"/>
      <c r="B154" s="188"/>
      <c r="C154" s="290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</row>
    <row r="155" spans="1:15" s="199" customFormat="1" ht="15">
      <c r="A155" s="188"/>
      <c r="B155" s="188"/>
      <c r="C155" s="290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</row>
    <row r="156" spans="1:15" s="199" customFormat="1" ht="15">
      <c r="A156" s="188"/>
      <c r="B156" s="188"/>
      <c r="C156" s="290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</row>
    <row r="157" spans="1:15" s="199" customFormat="1" ht="1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</row>
    <row r="158" spans="1:15" s="199" customFormat="1" ht="1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</row>
    <row r="159" spans="1:15" s="199" customFormat="1" ht="1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</row>
    <row r="160" spans="1:15" s="199" customFormat="1" ht="1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</row>
    <row r="161" spans="1:15" s="199" customFormat="1" ht="1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</row>
    <row r="162" spans="1:15" s="199" customFormat="1" ht="1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</row>
    <row r="163" spans="1:15" s="199" customFormat="1" ht="1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</row>
    <row r="164" spans="1:15" s="199" customFormat="1" ht="1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</row>
    <row r="165" spans="1:15" s="199" customFormat="1" ht="1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</row>
    <row r="166" spans="1:15" s="199" customFormat="1" ht="1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</row>
    <row r="167" spans="1:15" s="199" customFormat="1" ht="1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</row>
    <row r="168" spans="1:15" s="199" customFormat="1" ht="1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</row>
    <row r="169" spans="1:15" s="199" customFormat="1" ht="1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</row>
    <row r="170" spans="1:15" s="199" customFormat="1" ht="1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</row>
    <row r="171" spans="1:15" s="199" customFormat="1" ht="1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</row>
    <row r="172" spans="1:15" s="199" customFormat="1" ht="1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</row>
    <row r="173" spans="1:15" s="199" customFormat="1" ht="1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</row>
    <row r="174" spans="1:15" s="199" customFormat="1" ht="1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</row>
    <row r="175" spans="1:15" s="199" customFormat="1" ht="1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</row>
    <row r="176" spans="1:15" s="199" customFormat="1" ht="1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</row>
    <row r="177" spans="1:15" s="199" customFormat="1" ht="1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</row>
    <row r="178" spans="1:15" s="199" customFormat="1" ht="1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</row>
    <row r="179" spans="1:15" s="199" customFormat="1" ht="1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</row>
    <row r="180" spans="1:15" s="199" customFormat="1" ht="1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</row>
    <row r="181" spans="1:15" s="199" customFormat="1" ht="1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</row>
    <row r="182" spans="1:15" s="199" customFormat="1" ht="1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</row>
    <row r="183" spans="1:15" s="199" customFormat="1" ht="1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</row>
    <row r="184" spans="1:15" s="199" customFormat="1" ht="1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</row>
    <row r="185" spans="1:15" s="199" customFormat="1" ht="1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</row>
    <row r="186" spans="1:15" s="199" customFormat="1" ht="1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</row>
    <row r="187" spans="1:15" s="199" customFormat="1" ht="1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</row>
    <row r="188" spans="1:15" s="199" customFormat="1" ht="1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</row>
    <row r="189" spans="1:15" s="199" customFormat="1" ht="1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</row>
    <row r="190" spans="1:15" s="199" customFormat="1" ht="1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</row>
    <row r="191" spans="1:15" s="199" customFormat="1" ht="1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</row>
    <row r="192" spans="1:15" s="199" customFormat="1" ht="1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</row>
    <row r="193" spans="1:15" s="199" customFormat="1" ht="1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</row>
    <row r="194" spans="1:15" s="199" customFormat="1" ht="1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</row>
    <row r="195" spans="1:15" s="199" customFormat="1" ht="1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</row>
    <row r="196" spans="1:15" s="199" customFormat="1" ht="1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</row>
    <row r="197" spans="1:15" s="199" customFormat="1" ht="1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</row>
    <row r="198" spans="1:15" s="199" customFormat="1" ht="1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</row>
    <row r="199" spans="1:15" s="199" customFormat="1" ht="1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</row>
    <row r="200" spans="1:15" s="199" customFormat="1" ht="1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</row>
    <row r="201" spans="1:15" s="199" customFormat="1" ht="1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</row>
    <row r="202" spans="1:15" s="199" customFormat="1" ht="1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</row>
    <row r="203" spans="1:15" s="199" customFormat="1" ht="1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</row>
    <row r="204" spans="1:15" s="199" customFormat="1" ht="1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</row>
    <row r="205" spans="1:15" s="199" customFormat="1" ht="1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</row>
    <row r="206" spans="1:15" s="199" customFormat="1" ht="1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</row>
    <row r="207" spans="1:15" s="199" customFormat="1" ht="1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</row>
    <row r="208" spans="1:15" s="199" customFormat="1" ht="1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</row>
    <row r="209" spans="1:15" s="199" customFormat="1" ht="1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</row>
    <row r="210" spans="1:15" s="199" customFormat="1" ht="1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</row>
    <row r="211" spans="1:15" s="199" customFormat="1" ht="1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</row>
    <row r="212" spans="1:15" s="199" customFormat="1" ht="1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</row>
    <row r="213" spans="1:15" s="199" customFormat="1" ht="1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</row>
    <row r="214" spans="1:15" s="199" customFormat="1" ht="1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</row>
    <row r="215" spans="1:15" s="199" customFormat="1" ht="1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</row>
    <row r="216" spans="1:15" s="199" customFormat="1" ht="1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</row>
    <row r="217" spans="1:15" s="199" customFormat="1" ht="1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</row>
    <row r="218" spans="1:15" s="199" customFormat="1" ht="1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</row>
    <row r="219" spans="1:15" s="199" customFormat="1" ht="1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</row>
    <row r="220" spans="1:15" s="199" customFormat="1" ht="1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</row>
    <row r="221" spans="1:15" s="199" customFormat="1" ht="1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</row>
    <row r="222" spans="1:15" s="199" customFormat="1" ht="1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</row>
    <row r="223" spans="1:15" s="199" customFormat="1" ht="1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</row>
    <row r="224" spans="1:15" s="199" customFormat="1" ht="1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</row>
    <row r="225" spans="1:15" s="199" customFormat="1" ht="1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</row>
    <row r="226" spans="1:15" s="199" customFormat="1" ht="1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</row>
    <row r="227" spans="1:15" s="199" customFormat="1" ht="1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</row>
    <row r="228" spans="1:15" s="199" customFormat="1" ht="1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</row>
    <row r="229" spans="1:15" s="199" customFormat="1" ht="1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</row>
    <row r="230" spans="1:15" s="199" customFormat="1" ht="1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</row>
    <row r="231" spans="1:15" s="199" customFormat="1" ht="1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</row>
    <row r="232" spans="1:15" s="199" customFormat="1" ht="1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</row>
    <row r="233" spans="1:15" s="199" customFormat="1" ht="1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</row>
    <row r="234" spans="1:15" s="199" customFormat="1" ht="1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</row>
    <row r="235" spans="1:15" s="199" customFormat="1" ht="1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</row>
    <row r="236" spans="1:15" s="199" customFormat="1" ht="1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</row>
    <row r="237" spans="1:15" s="199" customFormat="1" ht="1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</row>
    <row r="238" spans="1:15" s="199" customFormat="1" ht="1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</row>
    <row r="239" spans="1:15" s="199" customFormat="1" ht="1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</row>
    <row r="240" spans="1:15" s="199" customFormat="1" ht="1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</row>
    <row r="241" spans="1:15" s="199" customFormat="1" ht="1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</row>
    <row r="242" spans="1:15" s="199" customFormat="1" ht="1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</row>
    <row r="243" spans="1:15" s="199" customFormat="1" ht="1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</row>
    <row r="244" spans="1:15" s="199" customFormat="1" ht="1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</row>
    <row r="245" spans="1:15" s="199" customFormat="1" ht="1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</row>
    <row r="246" spans="1:15" s="199" customFormat="1" ht="1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</row>
    <row r="247" spans="1:15" s="199" customFormat="1" ht="1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</row>
    <row r="248" spans="1:15" s="199" customFormat="1" ht="1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</row>
    <row r="249" spans="1:15" s="199" customFormat="1" ht="1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</row>
    <row r="250" spans="1:15" s="199" customFormat="1" ht="1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</row>
    <row r="251" spans="1:15" s="199" customFormat="1" ht="1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</row>
    <row r="252" spans="1:15" s="199" customFormat="1" ht="1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</row>
    <row r="253" spans="1:15" s="199" customFormat="1" ht="1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</row>
    <row r="254" spans="1:15" s="199" customFormat="1" ht="1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</row>
    <row r="255" spans="1:15" s="199" customFormat="1" ht="1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</row>
    <row r="256" spans="1:15" s="199" customFormat="1" ht="1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</row>
    <row r="257" spans="1:15" s="199" customFormat="1" ht="1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</row>
    <row r="258" spans="1:15" s="199" customFormat="1" ht="1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</row>
    <row r="259" spans="1:15" s="199" customFormat="1" ht="1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</row>
    <row r="260" spans="1:15" s="199" customFormat="1" ht="1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</row>
    <row r="261" spans="1:15" s="199" customFormat="1" ht="1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</row>
    <row r="262" spans="1:15" s="199" customFormat="1" ht="1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</row>
    <row r="263" spans="1:15" s="199" customFormat="1" ht="1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</row>
    <row r="264" spans="1:15" s="199" customFormat="1" ht="1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</row>
    <row r="265" spans="1:15" s="199" customFormat="1" ht="1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</row>
    <row r="266" spans="1:15" s="199" customFormat="1" ht="1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</row>
    <row r="267" spans="1:15" s="199" customFormat="1" ht="1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</row>
    <row r="268" spans="1:15" s="199" customFormat="1" ht="1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</row>
    <row r="269" spans="1:15" s="199" customFormat="1" ht="1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</row>
    <row r="270" spans="1:15" s="199" customFormat="1" ht="1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</row>
    <row r="271" spans="1:15" s="199" customFormat="1" ht="1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</row>
    <row r="272" spans="1:15" s="199" customFormat="1" ht="1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</row>
    <row r="273" spans="1:15" s="199" customFormat="1" ht="1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</row>
    <row r="274" spans="1:15" s="199" customFormat="1" ht="1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</row>
    <row r="275" spans="1:15" s="199" customFormat="1" ht="1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</row>
    <row r="276" spans="1:15" s="199" customFormat="1" ht="1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</row>
    <row r="277" spans="1:15" s="199" customFormat="1" ht="1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</row>
    <row r="278" spans="1:15" s="199" customFormat="1" ht="1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</row>
    <row r="279" spans="1:15" s="199" customFormat="1" ht="1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</row>
    <row r="280" spans="1:15" s="199" customFormat="1" ht="1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</row>
    <row r="281" spans="1:15" s="199" customFormat="1" ht="1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</row>
    <row r="282" spans="1:15" s="199" customFormat="1" ht="1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</row>
    <row r="283" spans="1:15" s="199" customFormat="1" ht="1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</row>
    <row r="284" spans="1:15" s="199" customFormat="1" ht="1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</row>
    <row r="285" spans="1:15" s="199" customFormat="1" ht="1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</row>
    <row r="286" spans="1:15" s="199" customFormat="1" ht="1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</row>
    <row r="287" spans="1:15" s="199" customFormat="1" ht="1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</row>
    <row r="288" spans="1:15" s="199" customFormat="1" ht="1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</row>
    <row r="289" spans="1:15" s="199" customFormat="1" ht="1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</row>
    <row r="290" spans="1:15" s="199" customFormat="1" ht="1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</row>
    <row r="291" spans="1:15" s="199" customFormat="1" ht="1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</row>
    <row r="292" spans="1:15" s="199" customFormat="1" ht="1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</row>
    <row r="293" spans="1:15" s="199" customFormat="1" ht="1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</row>
    <row r="294" spans="1:15" s="199" customFormat="1" ht="1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</row>
    <row r="295" spans="1:15" s="199" customFormat="1" ht="1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</row>
    <row r="296" spans="1:15" s="199" customFormat="1" ht="1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</row>
    <row r="297" spans="1:15" s="199" customFormat="1" ht="1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</row>
    <row r="298" spans="1:15" s="199" customFormat="1" ht="1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</row>
    <row r="299" spans="1:15" s="199" customFormat="1" ht="1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</row>
    <row r="300" spans="1:15" s="199" customFormat="1" ht="1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</row>
    <row r="301" spans="1:15" s="199" customFormat="1" ht="1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</row>
    <row r="302" spans="1:15" s="199" customFormat="1" ht="1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</row>
    <row r="303" spans="1:15" s="199" customFormat="1" ht="1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</row>
    <row r="304" spans="1:15" s="199" customFormat="1" ht="1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</row>
    <row r="305" spans="1:15" s="199" customFormat="1" ht="1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</row>
    <row r="306" spans="1:15" s="199" customFormat="1" ht="1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</row>
    <row r="307" spans="1:15" s="199" customFormat="1" ht="1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</row>
    <row r="308" spans="1:15" s="199" customFormat="1" ht="1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</row>
    <row r="309" spans="1:15" s="199" customFormat="1" ht="1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</row>
    <row r="310" spans="1:15" s="199" customFormat="1" ht="1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</row>
    <row r="311" spans="1:15" s="199" customFormat="1" ht="1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</row>
    <row r="312" spans="1:15" s="199" customFormat="1" ht="1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</row>
    <row r="313" spans="1:15" s="199" customFormat="1" ht="1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</row>
    <row r="314" spans="1:15" s="199" customFormat="1" ht="1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</row>
    <row r="315" spans="1:15" s="199" customFormat="1" ht="1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</row>
    <row r="316" spans="1:15" s="199" customFormat="1" ht="1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</row>
    <row r="317" spans="1:15" s="199" customFormat="1" ht="1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</row>
    <row r="318" spans="1:15" s="199" customFormat="1" ht="1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</row>
    <row r="319" spans="1:15" s="199" customFormat="1" ht="1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</row>
    <row r="320" spans="1:15" s="199" customFormat="1" ht="1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</row>
    <row r="321" spans="1:15" s="199" customFormat="1" ht="1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</row>
    <row r="322" spans="1:15" s="199" customFormat="1" ht="1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</row>
    <row r="323" spans="1:15" s="199" customFormat="1" ht="1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</row>
    <row r="324" spans="1:15" s="199" customFormat="1" ht="1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</row>
    <row r="325" spans="1:15" s="199" customFormat="1" ht="1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</row>
    <row r="326" spans="1:15" s="199" customFormat="1" ht="1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</row>
    <row r="327" spans="1:15" s="199" customFormat="1" ht="1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</row>
    <row r="328" spans="1:15" s="199" customFormat="1" ht="1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</row>
    <row r="329" spans="1:15" s="199" customFormat="1" ht="1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</row>
    <row r="330" spans="1:15" s="199" customFormat="1" ht="1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</row>
    <row r="331" spans="1:15" s="199" customFormat="1" ht="1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</row>
    <row r="332" spans="1:15" s="199" customFormat="1" ht="1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</row>
    <row r="333" spans="1:15" s="199" customFormat="1" ht="1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</row>
    <row r="334" spans="1:15" s="199" customFormat="1" ht="1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</row>
    <row r="335" spans="1:15" s="199" customFormat="1" ht="1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</row>
    <row r="336" spans="1:15" s="199" customFormat="1" ht="1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</row>
    <row r="337" spans="1:15" s="199" customFormat="1" ht="1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</row>
    <row r="338" spans="1:15" s="199" customFormat="1" ht="1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</row>
    <row r="339" spans="1:15" s="199" customFormat="1" ht="1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</row>
    <row r="340" spans="1:15" s="199" customFormat="1" ht="1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</row>
    <row r="341" spans="1:15" s="199" customFormat="1" ht="1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</row>
    <row r="342" spans="1:15" s="199" customFormat="1" ht="1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</row>
    <row r="343" spans="1:15" s="199" customFormat="1" ht="1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</row>
    <row r="344" spans="1:15" s="199" customFormat="1" ht="1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</row>
    <row r="345" spans="1:15" s="199" customFormat="1" ht="1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</row>
    <row r="346" spans="1:15" s="199" customFormat="1" ht="1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</row>
    <row r="347" spans="1:15" s="199" customFormat="1" ht="1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</row>
    <row r="348" spans="1:15" s="199" customFormat="1" ht="1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</row>
    <row r="349" spans="1:15" s="199" customFormat="1" ht="1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</row>
    <row r="350" spans="1:15" s="199" customFormat="1" ht="1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</row>
    <row r="351" spans="1:15" s="199" customFormat="1" ht="1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</row>
    <row r="352" spans="1:15" s="199" customFormat="1" ht="1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</row>
    <row r="353" spans="1:15" s="199" customFormat="1" ht="1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</row>
    <row r="354" spans="1:15" s="199" customFormat="1" ht="1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</row>
    <row r="355" spans="1:15" s="199" customFormat="1" ht="1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</row>
    <row r="356" spans="1:15" s="199" customFormat="1" ht="1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</row>
    <row r="357" spans="1:15" s="199" customFormat="1" ht="1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</row>
    <row r="358" spans="1:15" s="199" customFormat="1" ht="1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</row>
    <row r="359" spans="1:15" s="199" customFormat="1" ht="1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</row>
    <row r="360" spans="1:15" s="199" customFormat="1" ht="1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</row>
    <row r="361" spans="1:15" s="199" customFormat="1" ht="1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</row>
    <row r="362" spans="1:15" s="199" customFormat="1" ht="1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</row>
    <row r="363" spans="1:15" s="199" customFormat="1" ht="1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</row>
    <row r="364" spans="1:15" s="199" customFormat="1" ht="1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</row>
    <row r="365" spans="1:15" s="199" customFormat="1" ht="1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</row>
    <row r="366" spans="1:15" s="199" customFormat="1" ht="1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</row>
    <row r="367" spans="1:15" s="199" customFormat="1" ht="1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</row>
    <row r="368" spans="1:15" s="199" customFormat="1" ht="1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</row>
    <row r="369" spans="1:15" s="199" customFormat="1" ht="1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</row>
    <row r="370" spans="1:15" s="199" customFormat="1" ht="1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</row>
    <row r="371" spans="1:15" s="199" customFormat="1" ht="1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</row>
    <row r="372" spans="1:15" s="199" customFormat="1" ht="1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</row>
    <row r="373" spans="1:15" s="199" customFormat="1" ht="1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</row>
    <row r="374" spans="1:15" s="199" customFormat="1" ht="1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</row>
    <row r="375" spans="1:15" s="199" customFormat="1" ht="1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</row>
    <row r="376" spans="1:15" s="199" customFormat="1" ht="1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</row>
    <row r="377" spans="1:15" s="199" customFormat="1" ht="1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</row>
    <row r="378" spans="1:15" s="199" customFormat="1" ht="1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</row>
    <row r="379" spans="1:15" s="199" customFormat="1" ht="1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</row>
    <row r="380" spans="1:15" s="199" customFormat="1" ht="1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</row>
    <row r="381" spans="1:15" s="199" customFormat="1" ht="1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</row>
    <row r="382" spans="1:15" s="199" customFormat="1" ht="1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</row>
    <row r="383" spans="1:15" s="199" customFormat="1" ht="1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</row>
    <row r="384" spans="1:15" s="199" customFormat="1" ht="1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</row>
    <row r="385" spans="1:15" s="199" customFormat="1" ht="1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</row>
    <row r="386" spans="1:15" s="199" customFormat="1" ht="1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</row>
    <row r="387" spans="1:15" s="199" customFormat="1" ht="1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</row>
    <row r="388" spans="1:15" s="199" customFormat="1" ht="1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</row>
    <row r="389" spans="1:15" s="199" customFormat="1" ht="15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</row>
    <row r="390" spans="1:15" s="199" customFormat="1" ht="1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</row>
    <row r="391" spans="1:15" s="199" customFormat="1" ht="15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</row>
    <row r="392" spans="1:15" s="199" customFormat="1" ht="15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</row>
    <row r="393" spans="1:15" s="199" customFormat="1" ht="15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</row>
    <row r="394" spans="1:15" s="199" customFormat="1" ht="15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</row>
    <row r="395" spans="1:15" s="199" customFormat="1" ht="15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</row>
    <row r="396" spans="1:15" s="199" customFormat="1" ht="15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</row>
    <row r="397" spans="1:15" s="199" customFormat="1" ht="15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</row>
    <row r="398" spans="1:15" s="199" customFormat="1" ht="15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</row>
    <row r="399" spans="1:15" s="199" customFormat="1" ht="15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</row>
    <row r="400" spans="1:15" s="199" customFormat="1" ht="15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</row>
    <row r="401" spans="1:15" s="199" customFormat="1" ht="15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</row>
    <row r="402" spans="1:15" s="199" customFormat="1" ht="15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</row>
    <row r="403" spans="1:15" s="199" customFormat="1" ht="15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</row>
    <row r="404" spans="1:15" s="199" customFormat="1" ht="15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</row>
    <row r="405" spans="1:15" s="199" customFormat="1" ht="15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</row>
    <row r="406" spans="1:15" s="199" customFormat="1" ht="15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</row>
    <row r="407" spans="1:15" s="199" customFormat="1" ht="15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</row>
    <row r="408" spans="1:15" s="199" customFormat="1" ht="15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</row>
    <row r="409" spans="1:15" s="199" customFormat="1" ht="15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</row>
    <row r="410" spans="1:15" s="199" customFormat="1" ht="1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</row>
    <row r="411" spans="1:15" s="199" customFormat="1" ht="15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</row>
    <row r="412" spans="1:15" s="199" customFormat="1" ht="15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</row>
    <row r="413" spans="1:15" s="199" customFormat="1" ht="15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</row>
    <row r="414" spans="1:15" s="199" customFormat="1" ht="15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</row>
    <row r="415" spans="1:15" s="199" customFormat="1" ht="15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</row>
    <row r="416" spans="1:15" s="199" customFormat="1" ht="15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</row>
    <row r="417" spans="1:15" s="199" customFormat="1" ht="15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</row>
    <row r="418" spans="1:15" s="199" customFormat="1" ht="15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</row>
    <row r="419" spans="1:15" s="199" customFormat="1" ht="15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</row>
    <row r="420" spans="1:15" s="199" customFormat="1" ht="15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</row>
    <row r="421" spans="1:15" s="199" customFormat="1" ht="15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</row>
    <row r="422" spans="1:15" s="199" customFormat="1" ht="15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</row>
    <row r="423" spans="1:15" s="199" customFormat="1" ht="15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</row>
    <row r="424" spans="1:15" s="199" customFormat="1" ht="15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</row>
    <row r="425" spans="1:15" s="199" customFormat="1" ht="15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</row>
    <row r="426" spans="1:15" s="199" customFormat="1" ht="15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</row>
    <row r="427" spans="1:15" s="199" customFormat="1" ht="15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</row>
    <row r="428" spans="1:15" s="199" customFormat="1" ht="15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</row>
    <row r="429" spans="1:15" s="199" customFormat="1" ht="15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</row>
    <row r="430" spans="1:15" s="199" customFormat="1" ht="15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</row>
    <row r="431" spans="1:15" s="199" customFormat="1" ht="15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</row>
    <row r="432" spans="1:15" s="199" customFormat="1" ht="15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</row>
    <row r="433" spans="1:15" s="199" customFormat="1" ht="15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</row>
    <row r="434" spans="1:15" s="199" customFormat="1" ht="15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</row>
    <row r="435" spans="1:15" s="199" customFormat="1" ht="15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</row>
    <row r="436" spans="1:15" s="199" customFormat="1" ht="15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</row>
    <row r="437" spans="1:15" s="199" customFormat="1" ht="15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</row>
    <row r="438" spans="1:15" s="199" customFormat="1" ht="15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</row>
    <row r="439" spans="1:15" s="199" customFormat="1" ht="15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</row>
    <row r="440" spans="1:15" s="199" customFormat="1" ht="15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</row>
    <row r="441" spans="1:15" s="199" customFormat="1" ht="15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</row>
    <row r="442" spans="1:15" s="199" customFormat="1" ht="15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</row>
    <row r="443" spans="1:15" s="199" customFormat="1" ht="15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</row>
    <row r="444" spans="1:15" s="199" customFormat="1" ht="15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</row>
    <row r="445" spans="1:15" s="199" customFormat="1" ht="15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</row>
    <row r="446" spans="1:15" s="199" customFormat="1" ht="15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</row>
    <row r="447" spans="1:15" s="199" customFormat="1" ht="15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</row>
    <row r="448" spans="1:15" s="199" customFormat="1" ht="15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</row>
    <row r="449" spans="1:15" s="199" customFormat="1" ht="15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</row>
    <row r="450" spans="1:15" s="199" customFormat="1" ht="15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</row>
    <row r="451" spans="1:15" s="199" customFormat="1" ht="15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</row>
    <row r="452" spans="1:15" s="199" customFormat="1" ht="15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</row>
    <row r="453" spans="1:15" s="199" customFormat="1" ht="15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</row>
    <row r="454" spans="1:15" s="199" customFormat="1" ht="15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</row>
    <row r="455" spans="1:15" s="199" customFormat="1" ht="15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</row>
    <row r="456" spans="1:15" s="199" customFormat="1" ht="15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</row>
    <row r="457" spans="1:15" s="199" customFormat="1" ht="15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</row>
    <row r="458" spans="1:15" s="199" customFormat="1" ht="15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</row>
    <row r="459" spans="1:15" s="199" customFormat="1" ht="15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</row>
    <row r="460" spans="1:15" s="199" customFormat="1" ht="15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</row>
    <row r="461" spans="1:15" s="199" customFormat="1" ht="15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</row>
    <row r="462" spans="1:15" s="199" customFormat="1" ht="15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</row>
    <row r="463" spans="1:15" s="199" customFormat="1" ht="15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</row>
    <row r="464" spans="1:15" s="199" customFormat="1" ht="15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</row>
    <row r="465" spans="1:15" s="199" customFormat="1" ht="15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</row>
    <row r="466" spans="1:15" s="199" customFormat="1" ht="15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</row>
    <row r="467" spans="1:15" s="199" customFormat="1" ht="15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</row>
    <row r="468" spans="1:15" s="199" customFormat="1" ht="15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</row>
    <row r="469" spans="1:15" s="199" customFormat="1" ht="15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</row>
    <row r="470" spans="1:15" s="199" customFormat="1" ht="15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</row>
    <row r="471" spans="1:15" s="199" customFormat="1" ht="15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</row>
    <row r="472" spans="1:15" s="199" customFormat="1" ht="15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</row>
    <row r="473" spans="1:15" s="199" customFormat="1" ht="15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</row>
    <row r="474" spans="1:15" s="199" customFormat="1" ht="15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</row>
    <row r="475" spans="1:15" s="199" customFormat="1" ht="15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</row>
    <row r="476" spans="1:15" s="199" customFormat="1" ht="15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</row>
    <row r="477" spans="1:15" s="199" customFormat="1" ht="15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</row>
    <row r="478" spans="1:15" s="199" customFormat="1" ht="15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</row>
    <row r="479" spans="1:15" s="199" customFormat="1" ht="15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</row>
    <row r="480" spans="1:15" s="199" customFormat="1" ht="15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</row>
    <row r="481" spans="1:15" s="199" customFormat="1" ht="15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</row>
    <row r="482" spans="1:15" s="199" customFormat="1" ht="15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</row>
    <row r="483" spans="1:15" s="199" customFormat="1" ht="15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</row>
    <row r="484" spans="1:15" s="199" customFormat="1" ht="15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</row>
    <row r="485" spans="1:15" s="199" customFormat="1" ht="15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</row>
    <row r="486" spans="1:15" s="199" customFormat="1" ht="15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</row>
    <row r="487" spans="1:15" s="199" customFormat="1" ht="15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</row>
    <row r="488" spans="1:15" s="199" customFormat="1" ht="15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</row>
    <row r="489" spans="1:15" s="199" customFormat="1" ht="15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</row>
    <row r="490" spans="1:15" s="199" customFormat="1" ht="15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</row>
    <row r="491" spans="1:15" s="199" customFormat="1" ht="15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</row>
    <row r="492" spans="1:15" s="199" customFormat="1" ht="15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</row>
    <row r="493" spans="1:15" s="199" customFormat="1" ht="15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</row>
    <row r="494" spans="1:15" s="199" customFormat="1" ht="15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</row>
    <row r="495" spans="1:15" s="199" customFormat="1" ht="15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</row>
    <row r="496" spans="1:15" s="199" customFormat="1" ht="15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</row>
    <row r="497" spans="1:15" s="199" customFormat="1" ht="15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</row>
    <row r="498" spans="1:15" s="199" customFormat="1" ht="15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</row>
    <row r="499" spans="1:15" s="199" customFormat="1" ht="15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</row>
    <row r="500" spans="1:15" s="199" customFormat="1" ht="15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</row>
    <row r="501" spans="1:15" s="199" customFormat="1" ht="15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</row>
    <row r="502" spans="1:15" s="199" customFormat="1" ht="15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</row>
    <row r="503" spans="1:15" s="199" customFormat="1" ht="15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</row>
    <row r="504" spans="1:15" s="199" customFormat="1" ht="15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</row>
    <row r="505" spans="1:15" s="199" customFormat="1" ht="15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</row>
    <row r="506" spans="1:15" s="199" customFormat="1" ht="15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</row>
    <row r="507" spans="1:15" s="199" customFormat="1" ht="15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</row>
    <row r="508" spans="1:15" s="199" customFormat="1" ht="15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</row>
    <row r="509" spans="1:15" s="199" customFormat="1" ht="15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</row>
    <row r="510" spans="1:15" s="199" customFormat="1" ht="15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</row>
    <row r="511" spans="1:15" s="199" customFormat="1" ht="15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</row>
    <row r="512" spans="1:15" s="199" customFormat="1" ht="15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</row>
    <row r="513" spans="1:15" s="199" customFormat="1" ht="15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</row>
    <row r="514" spans="1:15" s="199" customFormat="1" ht="15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</row>
    <row r="515" spans="1:15" s="199" customFormat="1" ht="15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</row>
    <row r="516" spans="1:15" s="199" customFormat="1" ht="15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</row>
    <row r="517" spans="1:15" s="199" customFormat="1" ht="15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</row>
    <row r="518" spans="1:15" s="199" customFormat="1" ht="15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</row>
    <row r="519" spans="1:15" s="199" customFormat="1" ht="15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</row>
    <row r="520" spans="1:15" s="199" customFormat="1" ht="15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</row>
    <row r="521" spans="1:15" s="199" customFormat="1" ht="15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</row>
    <row r="522" spans="1:15" s="199" customFormat="1" ht="15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</row>
    <row r="523" spans="1:15" s="199" customFormat="1" ht="15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</row>
    <row r="524" spans="1:15" s="199" customFormat="1" ht="15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</row>
    <row r="525" spans="1:15" s="199" customFormat="1" ht="15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</row>
    <row r="526" spans="1:15" s="199" customFormat="1" ht="15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</row>
    <row r="527" spans="1:15" s="199" customFormat="1" ht="15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</row>
    <row r="528" spans="1:15" s="199" customFormat="1" ht="15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</row>
    <row r="529" spans="1:15" s="199" customFormat="1" ht="15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</row>
    <row r="530" spans="1:15" s="199" customFormat="1" ht="15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</row>
    <row r="531" spans="1:15" s="199" customFormat="1" ht="15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</row>
    <row r="532" spans="1:15" s="199" customFormat="1" ht="15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</row>
    <row r="533" spans="1:15" s="199" customFormat="1" ht="15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</row>
    <row r="534" spans="1:15" s="199" customFormat="1" ht="15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</row>
    <row r="535" spans="1:15" s="199" customFormat="1" ht="15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</row>
    <row r="536" spans="1:15" s="199" customFormat="1" ht="15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</row>
    <row r="537" spans="1:15" s="199" customFormat="1" ht="15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</row>
    <row r="538" spans="1:15" s="199" customFormat="1" ht="15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</row>
    <row r="539" spans="1:15" s="199" customFormat="1" ht="15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</row>
    <row r="540" spans="1:15" s="199" customFormat="1" ht="15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</row>
    <row r="541" spans="1:15" s="199" customFormat="1" ht="15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</row>
    <row r="542" spans="1:15" s="199" customFormat="1" ht="15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</row>
    <row r="543" spans="1:15" s="199" customFormat="1" ht="15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</row>
    <row r="544" spans="1:15" s="199" customFormat="1" ht="1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</row>
    <row r="545" spans="1:15" s="199" customFormat="1" ht="1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</row>
    <row r="546" spans="1:15" s="199" customFormat="1" ht="1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</row>
    <row r="547" spans="1:15" s="199" customFormat="1" ht="1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</row>
    <row r="548" spans="1:15" s="199" customFormat="1" ht="1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</row>
    <row r="549" spans="1:15" s="199" customFormat="1" ht="1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</row>
    <row r="550" spans="1:15" s="199" customFormat="1" ht="1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</row>
    <row r="551" spans="1:15" s="199" customFormat="1" ht="1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</row>
    <row r="552" spans="1:15" s="199" customFormat="1" ht="1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</row>
    <row r="553" spans="1:15" s="199" customFormat="1" ht="15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</row>
    <row r="554" spans="1:15" s="199" customFormat="1" ht="15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</row>
    <row r="555" spans="1:15" s="199" customFormat="1" ht="15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</row>
    <row r="556" spans="1:15" s="199" customFormat="1" ht="15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</row>
    <row r="557" spans="1:15" s="199" customFormat="1" ht="15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</row>
    <row r="558" spans="1:15" s="199" customFormat="1" ht="15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</row>
    <row r="559" spans="1:15" s="199" customFormat="1" ht="15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</row>
    <row r="560" spans="1:15" s="199" customFormat="1" ht="15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</row>
    <row r="561" spans="1:15" s="199" customFormat="1" ht="15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</row>
    <row r="562" spans="1:15" s="199" customFormat="1" ht="15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</row>
    <row r="563" spans="1:15" s="199" customFormat="1" ht="15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</row>
    <row r="564" spans="1:15" s="199" customFormat="1" ht="15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</row>
    <row r="565" spans="1:15" s="199" customFormat="1" ht="15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</row>
    <row r="566" spans="1:15" s="199" customFormat="1" ht="15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</row>
    <row r="567" spans="1:15" s="199" customFormat="1" ht="15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</row>
    <row r="568" spans="1:15" s="199" customFormat="1" ht="15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</row>
    <row r="569" spans="1:15" s="199" customFormat="1" ht="15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</row>
    <row r="570" spans="1:15" s="199" customFormat="1" ht="15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</row>
    <row r="571" spans="1:15" s="199" customFormat="1" ht="15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</row>
    <row r="572" spans="1:15" s="199" customFormat="1" ht="15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</row>
    <row r="573" spans="1:15" s="199" customFormat="1" ht="15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</row>
    <row r="574" spans="1:15" s="199" customFormat="1" ht="15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</row>
    <row r="575" spans="1:15" s="199" customFormat="1" ht="15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</row>
    <row r="576" spans="1:15" s="199" customFormat="1" ht="15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</row>
    <row r="577" spans="1:15" s="199" customFormat="1" ht="15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</row>
    <row r="578" spans="1:15" s="199" customFormat="1" ht="15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</row>
    <row r="579" spans="1:15" s="199" customFormat="1" ht="15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</row>
    <row r="580" spans="1:15" s="199" customFormat="1" ht="15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</row>
    <row r="581" spans="1:15" s="199" customFormat="1" ht="15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</row>
    <row r="582" spans="1:15" s="199" customFormat="1" ht="15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</row>
    <row r="583" spans="1:15" s="199" customFormat="1" ht="15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</row>
    <row r="584" spans="1:15" s="199" customFormat="1" ht="15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</row>
    <row r="585" spans="1:15" s="199" customFormat="1" ht="15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</row>
    <row r="586" spans="1:15" s="199" customFormat="1" ht="15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</row>
    <row r="587" spans="1:15" s="199" customFormat="1" ht="15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</row>
    <row r="588" spans="1:15" s="199" customFormat="1" ht="15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</row>
    <row r="589" spans="1:15" s="199" customFormat="1" ht="15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</row>
    <row r="590" spans="1:15" s="199" customFormat="1" ht="15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</row>
    <row r="591" spans="1:15" s="199" customFormat="1" ht="15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</row>
    <row r="592" spans="1:15" s="199" customFormat="1" ht="15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</row>
    <row r="593" spans="1:15" s="199" customFormat="1" ht="15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</row>
    <row r="594" spans="1:15" s="199" customFormat="1" ht="15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</row>
    <row r="595" spans="1:15" s="199" customFormat="1" ht="15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</row>
    <row r="596" spans="1:15" s="199" customFormat="1" ht="15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</row>
    <row r="597" spans="1:15" s="199" customFormat="1" ht="15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</row>
    <row r="598" spans="1:15" s="199" customFormat="1" ht="15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</row>
    <row r="599" spans="1:15" s="199" customFormat="1" ht="15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</row>
    <row r="600" spans="1:15" s="199" customFormat="1" ht="15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</row>
    <row r="601" spans="1:15" s="199" customFormat="1" ht="15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</row>
    <row r="602" spans="1:15" s="199" customFormat="1" ht="15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</row>
    <row r="603" spans="1:15" s="199" customFormat="1" ht="15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</row>
    <row r="604" spans="1:15" s="199" customFormat="1" ht="15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</row>
    <row r="605" spans="1:15" s="199" customFormat="1" ht="15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</row>
    <row r="606" spans="1:15" s="199" customFormat="1" ht="15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</row>
    <row r="607" spans="1:15" s="199" customFormat="1" ht="15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</row>
    <row r="608" spans="1:15" s="199" customFormat="1" ht="15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</row>
    <row r="609" spans="1:15" s="199" customFormat="1" ht="15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</row>
    <row r="610" spans="1:15" s="199" customFormat="1" ht="15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</row>
    <row r="611" spans="1:15" s="199" customFormat="1" ht="15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</row>
    <row r="612" spans="1:15" s="199" customFormat="1" ht="15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</row>
    <row r="613" spans="1:15" s="199" customFormat="1" ht="15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</row>
    <row r="614" spans="1:15" s="199" customFormat="1" ht="15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</row>
    <row r="615" spans="1:15" s="199" customFormat="1" ht="15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</row>
    <row r="616" spans="1:15" s="199" customFormat="1" ht="15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</row>
    <row r="617" spans="1:15" s="199" customFormat="1" ht="15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</row>
  </sheetData>
  <printOptions/>
  <pageMargins left="0.75" right="0.75" top="0.75" bottom="0.75" header="0.5" footer="0.5"/>
  <pageSetup fitToHeight="1" fitToWidth="1" horizontalDpi="300" verticalDpi="300" orientation="landscape" scale="50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87"/>
  <sheetViews>
    <sheetView zoomScale="50" zoomScaleNormal="50" workbookViewId="0" topLeftCell="A1">
      <selection activeCell="G8" sqref="G8"/>
    </sheetView>
  </sheetViews>
  <sheetFormatPr defaultColWidth="8.88671875" defaultRowHeight="15"/>
  <cols>
    <col min="1" max="4" width="8.88671875" style="4" customWidth="1"/>
    <col min="5" max="5" width="12.77734375" style="4" customWidth="1"/>
    <col min="6" max="6" width="0.9921875" style="4" customWidth="1"/>
    <col min="7" max="7" width="10.77734375" style="4" customWidth="1"/>
    <col min="8" max="8" width="9.4453125" style="4" customWidth="1"/>
    <col min="9" max="10" width="8.88671875" style="4" customWidth="1"/>
    <col min="11" max="11" width="10.5546875" style="4" customWidth="1"/>
    <col min="12" max="13" width="9.4453125" style="4" customWidth="1"/>
    <col min="14" max="16" width="8.88671875" style="4" customWidth="1"/>
    <col min="17" max="17" width="10.5546875" style="4" customWidth="1"/>
    <col min="18" max="18" width="9.6640625" style="4" customWidth="1"/>
    <col min="19" max="24" width="8.88671875" style="4" customWidth="1"/>
    <col min="25" max="25" width="10.5546875" style="4" customWidth="1"/>
    <col min="26" max="33" width="8.88671875" style="4" customWidth="1"/>
    <col min="34" max="34" width="10.5546875" style="4" customWidth="1"/>
    <col min="35" max="16384" width="8.88671875" style="4" customWidth="1"/>
  </cols>
  <sheetData>
    <row r="1" ht="15">
      <c r="A1" s="303" t="str">
        <f>+'Income and Expenses'!A1</f>
        <v>LOAN REQUEST </v>
      </c>
    </row>
    <row r="2" ht="15">
      <c r="A2" s="303" t="str">
        <f>+'Income and Expenses'!A2</f>
        <v>Rental Housing Project</v>
      </c>
    </row>
    <row r="3" spans="1:12" ht="15">
      <c r="A3" s="14"/>
      <c r="B3" s="14"/>
      <c r="C3" s="14"/>
      <c r="D3" s="14"/>
      <c r="E3" s="14"/>
      <c r="F3" s="14"/>
      <c r="G3" s="14"/>
      <c r="L3" s="14"/>
    </row>
    <row r="4" spans="1:12" ht="17.25">
      <c r="A4" s="304" t="str">
        <f>+'Sources and Uses'!I10</f>
        <v>DEVELOPMENT BUDGET: USES</v>
      </c>
      <c r="B4" s="305"/>
      <c r="C4" s="14"/>
      <c r="D4" s="14"/>
      <c r="E4" s="14"/>
      <c r="F4" s="14"/>
      <c r="G4" s="14"/>
      <c r="L4" s="14"/>
    </row>
    <row r="5" spans="1:12" ht="15">
      <c r="A5" s="26"/>
      <c r="B5" s="305"/>
      <c r="C5" s="14"/>
      <c r="D5" s="14"/>
      <c r="E5" s="14"/>
      <c r="F5" s="14"/>
      <c r="G5" s="14"/>
      <c r="L5" s="14"/>
    </row>
    <row r="6" spans="1:26" s="302" customFormat="1" ht="18">
      <c r="A6" s="27" t="str">
        <f>+'Sources and Uses'!I12</f>
        <v>Predevelopment</v>
      </c>
      <c r="B6" s="14"/>
      <c r="C6" s="14"/>
      <c r="D6" s="14"/>
      <c r="E6" s="14"/>
      <c r="F6" s="88"/>
      <c r="G6" s="84" t="s">
        <v>129</v>
      </c>
      <c r="L6" s="84" t="s">
        <v>130</v>
      </c>
      <c r="R6" s="85" t="s">
        <v>131</v>
      </c>
      <c r="Z6" s="85" t="s">
        <v>132</v>
      </c>
    </row>
    <row r="7" spans="1:34" s="312" customFormat="1" ht="15">
      <c r="A7" s="307" t="str">
        <f>+'Sources and Uses'!I13</f>
        <v> </v>
      </c>
      <c r="B7" s="307"/>
      <c r="C7" s="307"/>
      <c r="D7" s="307" t="s">
        <v>3</v>
      </c>
      <c r="E7" s="308" t="str">
        <f>+'Sources and Uses'!M13</f>
        <v>Total</v>
      </c>
      <c r="F7" s="309"/>
      <c r="G7" s="309" t="e">
        <f>+'Sources and Uses'!#REF!</f>
        <v>#REF!</v>
      </c>
      <c r="H7" s="309" t="e">
        <f>+'Sources and Uses'!#REF!</f>
        <v>#REF!</v>
      </c>
      <c r="I7" s="309" t="e">
        <f>+'Sources and Uses'!#REF!</f>
        <v>#REF!</v>
      </c>
      <c r="J7" s="310" t="e">
        <f>+'Sources and Uses'!#REF!</f>
        <v>#REF!</v>
      </c>
      <c r="K7" s="311" t="s">
        <v>133</v>
      </c>
      <c r="L7" s="309" t="e">
        <f>+'Sources and Uses'!#REF!</f>
        <v>#REF!</v>
      </c>
      <c r="M7" s="309" t="e">
        <f>+'Sources and Uses'!#REF!</f>
        <v>#REF!</v>
      </c>
      <c r="N7" s="309" t="e">
        <f>+'Sources and Uses'!#REF!</f>
        <v>#REF!</v>
      </c>
      <c r="O7" s="309" t="e">
        <f>+'Sources and Uses'!#REF!</f>
        <v>#REF!</v>
      </c>
      <c r="P7" s="309" t="e">
        <f>+'Sources and Uses'!#REF!</f>
        <v>#REF!</v>
      </c>
      <c r="Q7" s="311" t="s">
        <v>133</v>
      </c>
      <c r="R7" s="309" t="e">
        <f>+'Sources and Uses'!#REF!</f>
        <v>#REF!</v>
      </c>
      <c r="S7" s="309" t="e">
        <f>+'Sources and Uses'!#REF!</f>
        <v>#REF!</v>
      </c>
      <c r="T7" s="309" t="e">
        <f>+'Sources and Uses'!#REF!</f>
        <v>#REF!</v>
      </c>
      <c r="U7" s="309" t="e">
        <f>+'Sources and Uses'!#REF!</f>
        <v>#REF!</v>
      </c>
      <c r="V7" s="310" t="e">
        <f>+'Sources and Uses'!#REF!</f>
        <v>#REF!</v>
      </c>
      <c r="W7" s="310" t="e">
        <f>+'Sources and Uses'!#REF!</f>
        <v>#REF!</v>
      </c>
      <c r="X7" s="309" t="e">
        <f>+'Sources and Uses'!#REF!</f>
        <v>#REF!</v>
      </c>
      <c r="Y7" s="311" t="s">
        <v>133</v>
      </c>
      <c r="Z7" s="312">
        <f>+'Sources and Uses'!A16</f>
        <v>0</v>
      </c>
      <c r="AA7" s="312">
        <f>+'Sources and Uses'!A17</f>
        <v>0</v>
      </c>
      <c r="AB7" s="312">
        <f>+'Sources and Uses'!A18</f>
        <v>0</v>
      </c>
      <c r="AC7" s="312">
        <f>+'Sources and Uses'!A19</f>
        <v>0</v>
      </c>
      <c r="AD7" s="312">
        <f>+'Sources and Uses'!A20</f>
        <v>0</v>
      </c>
      <c r="AE7" s="312">
        <f>+'Sources and Uses'!A21</f>
        <v>0</v>
      </c>
      <c r="AF7" s="312">
        <f>+'Sources and Uses'!A22</f>
        <v>0</v>
      </c>
      <c r="AG7" s="312" t="e">
        <f>+'Sources and Uses'!#REF!</f>
        <v>#REF!</v>
      </c>
      <c r="AH7" s="311" t="s">
        <v>133</v>
      </c>
    </row>
    <row r="8" spans="1:67" ht="15">
      <c r="A8" s="14" t="str">
        <f>+'Sources and Uses'!I14</f>
        <v>Site Appraisal </v>
      </c>
      <c r="B8" s="14"/>
      <c r="C8" s="14"/>
      <c r="D8" s="14"/>
      <c r="E8" s="313">
        <f>+'Sources and Uses'!M14</f>
        <v>0</v>
      </c>
      <c r="F8" s="14"/>
      <c r="G8" s="84">
        <v>0</v>
      </c>
      <c r="H8" s="84">
        <v>0</v>
      </c>
      <c r="I8" s="84">
        <v>0</v>
      </c>
      <c r="J8" s="84">
        <v>0</v>
      </c>
      <c r="K8" s="105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105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105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105">
        <v>0</v>
      </c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</row>
    <row r="9" spans="1:67" ht="15">
      <c r="A9" s="14" t="str">
        <f>+'Sources and Uses'!I15</f>
        <v>Environmental</v>
      </c>
      <c r="B9" s="14"/>
      <c r="C9" s="14"/>
      <c r="D9" s="14"/>
      <c r="E9" s="313">
        <f>+'Sources and Uses'!M15</f>
        <v>0</v>
      </c>
      <c r="F9" s="14"/>
      <c r="G9" s="84">
        <v>0</v>
      </c>
      <c r="H9" s="84">
        <v>0</v>
      </c>
      <c r="I9" s="84">
        <v>0</v>
      </c>
      <c r="J9" s="84">
        <v>0</v>
      </c>
      <c r="K9" s="105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105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105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105">
        <v>0</v>
      </c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</row>
    <row r="10" spans="1:67" ht="15">
      <c r="A10" s="14" t="str">
        <f>+'Sources and Uses'!I16</f>
        <v>Earnest Money</v>
      </c>
      <c r="B10" s="14"/>
      <c r="C10" s="14"/>
      <c r="D10" s="14"/>
      <c r="E10" s="313">
        <f>+'Sources and Uses'!M16</f>
        <v>0</v>
      </c>
      <c r="F10" s="14"/>
      <c r="G10" s="84">
        <v>0</v>
      </c>
      <c r="H10" s="84">
        <v>0</v>
      </c>
      <c r="I10" s="84">
        <v>0</v>
      </c>
      <c r="J10" s="84">
        <v>0</v>
      </c>
      <c r="K10" s="105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105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105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105">
        <v>0</v>
      </c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</row>
    <row r="11" spans="1:67" ht="15">
      <c r="A11" s="84" t="str">
        <f>+'Sources and Uses'!I17</f>
        <v>Other: </v>
      </c>
      <c r="B11" s="84"/>
      <c r="C11" s="84"/>
      <c r="D11" s="84"/>
      <c r="E11" s="105">
        <f>+'Sources and Uses'!M17</f>
        <v>0</v>
      </c>
      <c r="F11" s="14"/>
      <c r="G11" s="84">
        <v>0</v>
      </c>
      <c r="H11" s="84">
        <v>0</v>
      </c>
      <c r="I11" s="84">
        <v>0</v>
      </c>
      <c r="J11" s="84">
        <v>0</v>
      </c>
      <c r="K11" s="105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105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105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105">
        <v>0</v>
      </c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</row>
    <row r="12" spans="1:34" ht="15">
      <c r="A12" s="43" t="str">
        <f>+'Sources and Uses'!I18</f>
        <v>SUBTOTAL</v>
      </c>
      <c r="B12" s="14"/>
      <c r="C12" s="14"/>
      <c r="D12" s="14"/>
      <c r="E12" s="55">
        <f>+'Sources and Uses'!M18</f>
        <v>0</v>
      </c>
      <c r="F12" s="43"/>
      <c r="G12" s="42">
        <f>SUM(G8:G11)</f>
        <v>0</v>
      </c>
      <c r="H12" s="42">
        <f>SUM(H8:H11)</f>
        <v>0</v>
      </c>
      <c r="I12" s="42">
        <f>SUM(I8:I11)</f>
        <v>0</v>
      </c>
      <c r="J12" s="42">
        <f>SUM(J8:J11)</f>
        <v>0</v>
      </c>
      <c r="K12" s="55">
        <f aca="true" t="shared" si="0" ref="K12:R12">SUM(K8:K11)</f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 t="shared" si="0"/>
        <v>0</v>
      </c>
      <c r="P12" s="42">
        <f t="shared" si="0"/>
        <v>0</v>
      </c>
      <c r="Q12" s="55">
        <f t="shared" si="0"/>
        <v>0</v>
      </c>
      <c r="R12" s="42">
        <f t="shared" si="0"/>
        <v>0</v>
      </c>
      <c r="S12" s="42">
        <f aca="true" t="shared" si="1" ref="S12:AH12">SUM(S8:S11)</f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55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42">
        <f t="shared" si="1"/>
        <v>0</v>
      </c>
      <c r="AG12" s="42">
        <f t="shared" si="1"/>
        <v>0</v>
      </c>
      <c r="AH12" s="55">
        <f t="shared" si="1"/>
        <v>0</v>
      </c>
    </row>
    <row r="13" spans="1:34" ht="15">
      <c r="A13" s="14"/>
      <c r="B13" s="14"/>
      <c r="C13" s="14"/>
      <c r="D13" s="14"/>
      <c r="E13" s="154"/>
      <c r="F13" s="14"/>
      <c r="G13" s="47"/>
      <c r="H13" s="47"/>
      <c r="I13" s="47"/>
      <c r="J13" s="47"/>
      <c r="K13" s="62"/>
      <c r="L13" s="47"/>
      <c r="M13" s="47"/>
      <c r="N13" s="47"/>
      <c r="O13" s="47"/>
      <c r="P13" s="47"/>
      <c r="Q13" s="62"/>
      <c r="R13" s="47"/>
      <c r="S13" s="47"/>
      <c r="T13" s="47"/>
      <c r="U13" s="47"/>
      <c r="V13" s="47"/>
      <c r="W13" s="47"/>
      <c r="X13" s="47"/>
      <c r="Y13" s="62"/>
      <c r="Z13" s="47"/>
      <c r="AA13" s="47"/>
      <c r="AB13" s="47"/>
      <c r="AC13" s="47"/>
      <c r="AD13" s="47"/>
      <c r="AE13" s="47"/>
      <c r="AF13" s="47"/>
      <c r="AG13" s="47"/>
      <c r="AH13" s="154"/>
    </row>
    <row r="14" spans="1:34" ht="15">
      <c r="A14" s="14"/>
      <c r="B14" s="14"/>
      <c r="C14" s="14"/>
      <c r="D14" s="14"/>
      <c r="E14" s="62"/>
      <c r="F14" s="14"/>
      <c r="G14" s="14"/>
      <c r="H14" s="14"/>
      <c r="I14" s="14"/>
      <c r="J14" s="14"/>
      <c r="K14" s="62"/>
      <c r="L14" s="14"/>
      <c r="M14" s="14"/>
      <c r="N14" s="14"/>
      <c r="O14" s="14"/>
      <c r="P14" s="14"/>
      <c r="Q14" s="62"/>
      <c r="R14" s="14"/>
      <c r="S14" s="14"/>
      <c r="T14" s="14"/>
      <c r="U14" s="14"/>
      <c r="V14" s="14"/>
      <c r="W14" s="14"/>
      <c r="X14" s="14"/>
      <c r="Y14" s="62"/>
      <c r="Z14" s="14"/>
      <c r="AA14" s="14"/>
      <c r="AB14" s="14"/>
      <c r="AC14" s="14"/>
      <c r="AD14" s="14"/>
      <c r="AE14" s="14"/>
      <c r="AF14" s="14"/>
      <c r="AG14" s="14"/>
      <c r="AH14" s="62"/>
    </row>
    <row r="15" spans="1:34" ht="18">
      <c r="A15" s="49" t="str">
        <f>+'Sources and Uses'!I21</f>
        <v>Acquisition</v>
      </c>
      <c r="B15" s="14"/>
      <c r="C15" s="14"/>
      <c r="D15" s="14"/>
      <c r="E15" s="62"/>
      <c r="F15" s="14"/>
      <c r="G15" s="14"/>
      <c r="H15" s="14"/>
      <c r="I15" s="14"/>
      <c r="J15" s="14"/>
      <c r="K15" s="62"/>
      <c r="L15" s="14"/>
      <c r="M15" s="14"/>
      <c r="N15" s="14"/>
      <c r="O15" s="14"/>
      <c r="P15" s="14"/>
      <c r="Q15" s="62"/>
      <c r="R15" s="14"/>
      <c r="S15" s="14"/>
      <c r="T15" s="14"/>
      <c r="U15" s="14"/>
      <c r="V15" s="14"/>
      <c r="W15" s="14"/>
      <c r="X15" s="14"/>
      <c r="Y15" s="62"/>
      <c r="Z15" s="14"/>
      <c r="AA15" s="14"/>
      <c r="AB15" s="14"/>
      <c r="AC15" s="14"/>
      <c r="AD15" s="14"/>
      <c r="AE15" s="14"/>
      <c r="AF15" s="14"/>
      <c r="AG15" s="14"/>
      <c r="AH15" s="62"/>
    </row>
    <row r="16" spans="1:34" ht="15">
      <c r="A16" s="14"/>
      <c r="B16" s="14"/>
      <c r="C16" s="14"/>
      <c r="D16" s="14"/>
      <c r="E16" s="313"/>
      <c r="F16" s="14"/>
      <c r="G16" s="14"/>
      <c r="H16" s="14"/>
      <c r="I16" s="14"/>
      <c r="J16" s="14"/>
      <c r="K16" s="62"/>
      <c r="L16" s="14"/>
      <c r="M16" s="14"/>
      <c r="N16" s="14"/>
      <c r="O16" s="14"/>
      <c r="P16" s="14"/>
      <c r="Q16" s="62"/>
      <c r="R16" s="14"/>
      <c r="S16" s="14"/>
      <c r="T16" s="14"/>
      <c r="U16" s="14"/>
      <c r="V16" s="14"/>
      <c r="W16" s="14"/>
      <c r="X16" s="14"/>
      <c r="Y16" s="62"/>
      <c r="Z16" s="14"/>
      <c r="AA16" s="14"/>
      <c r="AB16" s="14"/>
      <c r="AC16" s="14"/>
      <c r="AD16" s="14"/>
      <c r="AE16" s="14"/>
      <c r="AF16" s="14"/>
      <c r="AG16" s="14"/>
      <c r="AH16" s="62"/>
    </row>
    <row r="17" spans="1:61" ht="15">
      <c r="A17" s="14" t="str">
        <f>+'Sources and Uses'!I23</f>
        <v>Buildings</v>
      </c>
      <c r="B17" s="14"/>
      <c r="C17" s="14"/>
      <c r="D17" s="14"/>
      <c r="E17" s="313">
        <f>+'Sources and Uses'!M23</f>
        <v>0</v>
      </c>
      <c r="F17" s="14"/>
      <c r="G17" s="84">
        <v>0</v>
      </c>
      <c r="H17" s="84">
        <v>0</v>
      </c>
      <c r="I17" s="84">
        <v>0</v>
      </c>
      <c r="J17" s="84">
        <v>0</v>
      </c>
      <c r="K17" s="105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105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105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105">
        <v>0</v>
      </c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</row>
    <row r="18" spans="1:61" ht="15">
      <c r="A18" s="14" t="str">
        <f>+'Sources and Uses'!I24</f>
        <v>Land</v>
      </c>
      <c r="B18" s="14"/>
      <c r="C18" s="14"/>
      <c r="D18" s="14"/>
      <c r="E18" s="313">
        <f>+'Sources and Uses'!M24</f>
        <v>0</v>
      </c>
      <c r="F18" s="14"/>
      <c r="G18" s="84">
        <v>0</v>
      </c>
      <c r="H18" s="84">
        <v>0</v>
      </c>
      <c r="I18" s="84">
        <v>0</v>
      </c>
      <c r="J18" s="84">
        <v>0</v>
      </c>
      <c r="K18" s="105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105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105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105">
        <v>0</v>
      </c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</row>
    <row r="19" spans="1:61" ht="15">
      <c r="A19" s="14" t="str">
        <f>+'Sources and Uses'!I25</f>
        <v>Carrying Charges</v>
      </c>
      <c r="B19" s="14"/>
      <c r="C19" s="14"/>
      <c r="D19" s="14"/>
      <c r="E19" s="163">
        <f>+'Sources and Uses'!M25</f>
        <v>0</v>
      </c>
      <c r="F19" s="14"/>
      <c r="G19" s="84">
        <v>0</v>
      </c>
      <c r="H19" s="84">
        <v>0</v>
      </c>
      <c r="I19" s="84">
        <v>0</v>
      </c>
      <c r="J19" s="84">
        <v>0</v>
      </c>
      <c r="K19" s="105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105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105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105">
        <v>0</v>
      </c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</row>
    <row r="20" spans="1:61" ht="15">
      <c r="A20" s="84" t="str">
        <f>+'Sources and Uses'!I26</f>
        <v>Title and Recording</v>
      </c>
      <c r="B20" s="14"/>
      <c r="C20" s="14"/>
      <c r="D20" s="14"/>
      <c r="E20" s="105">
        <f>+'Sources and Uses'!M26</f>
        <v>0</v>
      </c>
      <c r="F20" s="14"/>
      <c r="G20" s="84">
        <v>0</v>
      </c>
      <c r="H20" s="84">
        <v>0</v>
      </c>
      <c r="I20" s="84">
        <v>0</v>
      </c>
      <c r="J20" s="84">
        <v>0</v>
      </c>
      <c r="K20" s="105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105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105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105">
        <v>0</v>
      </c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</row>
    <row r="21" spans="1:61" ht="15">
      <c r="A21" s="84" t="str">
        <f>+'Sources and Uses'!I27</f>
        <v>Relocation</v>
      </c>
      <c r="B21" s="14"/>
      <c r="C21" s="14"/>
      <c r="D21" s="14"/>
      <c r="E21" s="105">
        <f>+'Sources and Uses'!M27</f>
        <v>0</v>
      </c>
      <c r="F21" s="14"/>
      <c r="G21" s="84">
        <v>0</v>
      </c>
      <c r="H21" s="84">
        <v>0</v>
      </c>
      <c r="I21" s="84">
        <v>0</v>
      </c>
      <c r="J21" s="84">
        <v>0</v>
      </c>
      <c r="K21" s="105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105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105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105">
        <v>0</v>
      </c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</row>
    <row r="22" spans="1:34" ht="15">
      <c r="A22" s="43" t="str">
        <f>+'Sources and Uses'!I28</f>
        <v>SUBTOTAL</v>
      </c>
      <c r="B22" s="14"/>
      <c r="C22" s="14"/>
      <c r="D22" s="14"/>
      <c r="E22" s="314">
        <f>+'Sources and Uses'!M28</f>
        <v>0</v>
      </c>
      <c r="F22" s="42"/>
      <c r="G22" s="42">
        <f>SUM(G17:G21)</f>
        <v>0</v>
      </c>
      <c r="H22" s="42">
        <f>SUM(H17:H21)</f>
        <v>0</v>
      </c>
      <c r="I22" s="42">
        <f>SUM(I17:I21)</f>
        <v>0</v>
      </c>
      <c r="J22" s="42">
        <f>SUM(J17:J21)</f>
        <v>0</v>
      </c>
      <c r="K22" s="55">
        <f aca="true" t="shared" si="2" ref="K22:R22">SUM(K17:K21)</f>
        <v>0</v>
      </c>
      <c r="L22" s="42">
        <f t="shared" si="2"/>
        <v>0</v>
      </c>
      <c r="M22" s="42">
        <f t="shared" si="2"/>
        <v>0</v>
      </c>
      <c r="N22" s="42">
        <f t="shared" si="2"/>
        <v>0</v>
      </c>
      <c r="O22" s="42">
        <f t="shared" si="2"/>
        <v>0</v>
      </c>
      <c r="P22" s="42">
        <f t="shared" si="2"/>
        <v>0</v>
      </c>
      <c r="Q22" s="55">
        <f t="shared" si="2"/>
        <v>0</v>
      </c>
      <c r="R22" s="42">
        <f t="shared" si="2"/>
        <v>0</v>
      </c>
      <c r="S22" s="42">
        <f aca="true" t="shared" si="3" ref="S22:AH22">SUM(S17:S21)</f>
        <v>0</v>
      </c>
      <c r="T22" s="42">
        <f t="shared" si="3"/>
        <v>0</v>
      </c>
      <c r="U22" s="42">
        <f t="shared" si="3"/>
        <v>0</v>
      </c>
      <c r="V22" s="42">
        <f t="shared" si="3"/>
        <v>0</v>
      </c>
      <c r="W22" s="42">
        <f t="shared" si="3"/>
        <v>0</v>
      </c>
      <c r="X22" s="42">
        <f t="shared" si="3"/>
        <v>0</v>
      </c>
      <c r="Y22" s="55">
        <f t="shared" si="3"/>
        <v>0</v>
      </c>
      <c r="Z22" s="42">
        <f t="shared" si="3"/>
        <v>0</v>
      </c>
      <c r="AA22" s="42">
        <f t="shared" si="3"/>
        <v>0</v>
      </c>
      <c r="AB22" s="42">
        <f t="shared" si="3"/>
        <v>0</v>
      </c>
      <c r="AC22" s="42">
        <f t="shared" si="3"/>
        <v>0</v>
      </c>
      <c r="AD22" s="42">
        <f t="shared" si="3"/>
        <v>0</v>
      </c>
      <c r="AE22" s="42">
        <f t="shared" si="3"/>
        <v>0</v>
      </c>
      <c r="AF22" s="42">
        <f t="shared" si="3"/>
        <v>0</v>
      </c>
      <c r="AG22" s="42">
        <f t="shared" si="3"/>
        <v>0</v>
      </c>
      <c r="AH22" s="55">
        <f t="shared" si="3"/>
        <v>0</v>
      </c>
    </row>
    <row r="23" spans="1:34" ht="15">
      <c r="A23" s="14"/>
      <c r="B23" s="14"/>
      <c r="C23" s="14"/>
      <c r="D23" s="14"/>
      <c r="E23" s="313"/>
      <c r="F23" s="14"/>
      <c r="G23" s="14"/>
      <c r="H23" s="14"/>
      <c r="I23" s="14"/>
      <c r="J23" s="14"/>
      <c r="K23" s="62"/>
      <c r="L23" s="14"/>
      <c r="M23" s="14"/>
      <c r="N23" s="14"/>
      <c r="O23" s="14"/>
      <c r="P23" s="14"/>
      <c r="Q23" s="62"/>
      <c r="R23" s="14"/>
      <c r="S23" s="14"/>
      <c r="T23" s="14"/>
      <c r="U23" s="14"/>
      <c r="V23" s="14"/>
      <c r="W23" s="14"/>
      <c r="X23" s="14"/>
      <c r="Y23" s="62"/>
      <c r="Z23" s="14"/>
      <c r="AA23" s="14"/>
      <c r="AB23" s="14"/>
      <c r="AC23" s="14"/>
      <c r="AD23" s="14"/>
      <c r="AE23" s="14"/>
      <c r="AF23" s="14"/>
      <c r="AG23" s="14"/>
      <c r="AH23" s="62"/>
    </row>
    <row r="24" spans="1:34" ht="15">
      <c r="A24" s="14"/>
      <c r="B24" s="14"/>
      <c r="C24" s="14"/>
      <c r="D24" s="14"/>
      <c r="E24" s="313"/>
      <c r="F24" s="14"/>
      <c r="G24" s="14"/>
      <c r="H24" s="14"/>
      <c r="I24" s="14"/>
      <c r="J24" s="14"/>
      <c r="K24" s="62"/>
      <c r="L24" s="14"/>
      <c r="M24" s="14"/>
      <c r="N24" s="14"/>
      <c r="O24" s="14"/>
      <c r="P24" s="14"/>
      <c r="Q24" s="62"/>
      <c r="R24" s="14"/>
      <c r="S24" s="14"/>
      <c r="T24" s="14"/>
      <c r="U24" s="14"/>
      <c r="V24" s="14"/>
      <c r="W24" s="14"/>
      <c r="X24" s="14"/>
      <c r="Y24" s="62"/>
      <c r="Z24" s="14"/>
      <c r="AA24" s="14"/>
      <c r="AB24" s="14"/>
      <c r="AC24" s="14"/>
      <c r="AD24" s="14"/>
      <c r="AE24" s="14"/>
      <c r="AF24" s="14"/>
      <c r="AG24" s="14"/>
      <c r="AH24" s="62"/>
    </row>
    <row r="25" spans="1:34" ht="18">
      <c r="A25" s="27" t="str">
        <f>+'Sources and Uses'!I31</f>
        <v>Construction</v>
      </c>
      <c r="B25" s="14"/>
      <c r="C25" s="47"/>
      <c r="D25" s="14"/>
      <c r="E25" s="313"/>
      <c r="F25" s="14"/>
      <c r="G25" s="14"/>
      <c r="H25" s="14"/>
      <c r="I25" s="14"/>
      <c r="J25" s="14"/>
      <c r="K25" s="62"/>
      <c r="L25" s="14"/>
      <c r="M25" s="14"/>
      <c r="N25" s="14"/>
      <c r="O25" s="14"/>
      <c r="P25" s="14"/>
      <c r="Q25" s="62"/>
      <c r="R25" s="14"/>
      <c r="S25" s="14"/>
      <c r="T25" s="14"/>
      <c r="U25" s="14"/>
      <c r="V25" s="14"/>
      <c r="W25" s="14"/>
      <c r="X25" s="14"/>
      <c r="Y25" s="62"/>
      <c r="Z25" s="14"/>
      <c r="AA25" s="14"/>
      <c r="AB25" s="14"/>
      <c r="AC25" s="14"/>
      <c r="AD25" s="14"/>
      <c r="AE25" s="14"/>
      <c r="AF25" s="14"/>
      <c r="AG25" s="14"/>
      <c r="AH25" s="62"/>
    </row>
    <row r="26" spans="1:34" ht="15">
      <c r="A26" s="75" t="str">
        <f>+'Sources and Uses'!I32</f>
        <v>Hard Cost</v>
      </c>
      <c r="B26" s="14"/>
      <c r="C26" s="14"/>
      <c r="D26" s="14"/>
      <c r="E26" s="313"/>
      <c r="F26" s="14"/>
      <c r="G26" s="14"/>
      <c r="H26" s="14"/>
      <c r="I26" s="14"/>
      <c r="J26" s="14"/>
      <c r="K26" s="62"/>
      <c r="L26" s="14"/>
      <c r="M26" s="14"/>
      <c r="N26" s="14"/>
      <c r="O26" s="14"/>
      <c r="P26" s="14"/>
      <c r="Q26" s="62"/>
      <c r="R26" s="14"/>
      <c r="S26" s="14"/>
      <c r="T26" s="14"/>
      <c r="U26" s="14"/>
      <c r="V26" s="14"/>
      <c r="W26" s="14"/>
      <c r="X26" s="14"/>
      <c r="Y26" s="62"/>
      <c r="Z26" s="14"/>
      <c r="AA26" s="14"/>
      <c r="AB26" s="14"/>
      <c r="AC26" s="14"/>
      <c r="AD26" s="14"/>
      <c r="AE26" s="14"/>
      <c r="AF26" s="14"/>
      <c r="AG26" s="14"/>
      <c r="AH26" s="62"/>
    </row>
    <row r="27" spans="1:61" ht="15">
      <c r="A27" s="14" t="str">
        <f>+'Sources and Uses'!I33</f>
        <v>Site Work</v>
      </c>
      <c r="B27" s="14"/>
      <c r="C27" s="14"/>
      <c r="D27" s="14"/>
      <c r="E27" s="313">
        <f>+'Sources and Uses'!M33</f>
        <v>0</v>
      </c>
      <c r="F27" s="14"/>
      <c r="G27" s="84">
        <v>0</v>
      </c>
      <c r="H27" s="84">
        <v>0</v>
      </c>
      <c r="I27" s="84">
        <v>0</v>
      </c>
      <c r="J27" s="84">
        <v>0</v>
      </c>
      <c r="K27" s="105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105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105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105">
        <v>0</v>
      </c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</row>
    <row r="28" spans="1:61" ht="15">
      <c r="A28" s="14" t="str">
        <f>+'Sources and Uses'!I35</f>
        <v>Residential </v>
      </c>
      <c r="B28" s="14"/>
      <c r="C28" s="14"/>
      <c r="D28" s="14"/>
      <c r="E28" s="313">
        <f>+'Sources and Uses'!M35</f>
        <v>0</v>
      </c>
      <c r="F28" s="14"/>
      <c r="G28" s="84">
        <v>0</v>
      </c>
      <c r="H28" s="84">
        <v>0</v>
      </c>
      <c r="I28" s="84">
        <v>0</v>
      </c>
      <c r="J28" s="84">
        <v>0</v>
      </c>
      <c r="K28" s="105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105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105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105">
        <v>0</v>
      </c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</row>
    <row r="29" spans="1:61" ht="15">
      <c r="A29" s="14" t="str">
        <f>+'Sources and Uses'!I36</f>
        <v>Commercial </v>
      </c>
      <c r="B29" s="14"/>
      <c r="C29" s="47"/>
      <c r="D29" s="14"/>
      <c r="E29" s="315">
        <f>+'Sources and Uses'!M36</f>
        <v>0</v>
      </c>
      <c r="F29" s="14"/>
      <c r="G29" s="84">
        <v>0</v>
      </c>
      <c r="H29" s="84">
        <v>0</v>
      </c>
      <c r="I29" s="84">
        <v>0</v>
      </c>
      <c r="J29" s="84">
        <v>0</v>
      </c>
      <c r="K29" s="105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105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105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105">
        <v>0</v>
      </c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</row>
    <row r="30" spans="1:61" ht="15">
      <c r="A30" s="14" t="str">
        <f>+'Sources and Uses'!I37</f>
        <v>General Conditions</v>
      </c>
      <c r="B30" s="14"/>
      <c r="C30" s="14"/>
      <c r="D30" s="14"/>
      <c r="E30" s="313">
        <f>+'Sources and Uses'!M37</f>
        <v>0</v>
      </c>
      <c r="F30" s="14"/>
      <c r="G30" s="84">
        <v>0</v>
      </c>
      <c r="H30" s="84">
        <v>0</v>
      </c>
      <c r="I30" s="84">
        <v>0</v>
      </c>
      <c r="J30" s="84">
        <v>0</v>
      </c>
      <c r="K30" s="105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105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105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105">
        <v>0</v>
      </c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</row>
    <row r="31" spans="1:61" ht="15">
      <c r="A31" s="14" t="str">
        <f>+'Sources and Uses'!I38</f>
        <v>Contractor's Overhead</v>
      </c>
      <c r="B31" s="14"/>
      <c r="C31" s="46"/>
      <c r="D31" s="14"/>
      <c r="E31" s="315">
        <f>+'Sources and Uses'!M38</f>
        <v>0</v>
      </c>
      <c r="F31" s="14"/>
      <c r="G31" s="84">
        <v>0</v>
      </c>
      <c r="H31" s="84">
        <v>0</v>
      </c>
      <c r="I31" s="84">
        <v>0</v>
      </c>
      <c r="J31" s="84">
        <v>0</v>
      </c>
      <c r="K31" s="105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105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105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105">
        <v>0</v>
      </c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</row>
    <row r="32" spans="1:61" ht="15">
      <c r="A32" s="14" t="str">
        <f>+'Sources and Uses'!I39</f>
        <v>Contractor's Profit</v>
      </c>
      <c r="B32" s="14"/>
      <c r="C32" s="14"/>
      <c r="D32" s="14"/>
      <c r="E32" s="313">
        <f>+'Sources and Uses'!M39</f>
        <v>0</v>
      </c>
      <c r="F32" s="14"/>
      <c r="G32" s="84">
        <v>0</v>
      </c>
      <c r="H32" s="84">
        <v>0</v>
      </c>
      <c r="I32" s="84">
        <v>0</v>
      </c>
      <c r="J32" s="84">
        <v>0</v>
      </c>
      <c r="K32" s="105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105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105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105">
        <v>0</v>
      </c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</row>
    <row r="33" spans="1:61" ht="15">
      <c r="A33" s="306" t="str">
        <f>+'Sources and Uses'!I40</f>
        <v>Other :  Roof (spent)</v>
      </c>
      <c r="B33" s="14"/>
      <c r="C33" s="14"/>
      <c r="D33" s="14"/>
      <c r="E33" s="105">
        <f>+'Sources and Uses'!M40</f>
        <v>0</v>
      </c>
      <c r="F33" s="14"/>
      <c r="G33" s="84">
        <v>0</v>
      </c>
      <c r="H33" s="84">
        <v>0</v>
      </c>
      <c r="I33" s="84">
        <v>0</v>
      </c>
      <c r="J33" s="84">
        <v>0</v>
      </c>
      <c r="K33" s="105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105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105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105">
        <v>0</v>
      </c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</row>
    <row r="34" spans="1:61" ht="15">
      <c r="A34" s="14" t="str">
        <f>+'Sources and Uses'!I41</f>
        <v>Contingency</v>
      </c>
      <c r="B34" s="14"/>
      <c r="C34" s="46"/>
      <c r="D34" s="14"/>
      <c r="E34" s="315">
        <f>+'Sources and Uses'!M41</f>
        <v>0</v>
      </c>
      <c r="F34" s="14"/>
      <c r="G34" s="84">
        <v>0</v>
      </c>
      <c r="H34" s="84">
        <v>0</v>
      </c>
      <c r="I34" s="84">
        <v>0</v>
      </c>
      <c r="J34" s="84">
        <v>0</v>
      </c>
      <c r="K34" s="105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105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105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  <c r="AH34" s="105">
        <v>0</v>
      </c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</row>
    <row r="35" spans="1:34" ht="15">
      <c r="A35" s="43" t="str">
        <f>+'Sources and Uses'!I42</f>
        <v>SUBTOTAL</v>
      </c>
      <c r="B35" s="14"/>
      <c r="C35" s="46"/>
      <c r="D35" s="14"/>
      <c r="E35" s="314">
        <f>+'Sources and Uses'!M42</f>
        <v>0</v>
      </c>
      <c r="F35" s="42"/>
      <c r="G35" s="42">
        <f aca="true" t="shared" si="4" ref="G35:Q35">SUM(G27:G34)</f>
        <v>0</v>
      </c>
      <c r="H35" s="42">
        <f t="shared" si="4"/>
        <v>0</v>
      </c>
      <c r="I35" s="42">
        <f t="shared" si="4"/>
        <v>0</v>
      </c>
      <c r="J35" s="42">
        <f t="shared" si="4"/>
        <v>0</v>
      </c>
      <c r="K35" s="55">
        <f t="shared" si="4"/>
        <v>0</v>
      </c>
      <c r="L35" s="42">
        <f t="shared" si="4"/>
        <v>0</v>
      </c>
      <c r="M35" s="42">
        <f t="shared" si="4"/>
        <v>0</v>
      </c>
      <c r="N35" s="42">
        <f t="shared" si="4"/>
        <v>0</v>
      </c>
      <c r="O35" s="42">
        <f t="shared" si="4"/>
        <v>0</v>
      </c>
      <c r="P35" s="42">
        <f t="shared" si="4"/>
        <v>0</v>
      </c>
      <c r="Q35" s="55">
        <f t="shared" si="4"/>
        <v>0</v>
      </c>
      <c r="R35" s="42">
        <f aca="true" t="shared" si="5" ref="R35:AG35">SUM(R27:R34)</f>
        <v>0</v>
      </c>
      <c r="S35" s="42">
        <f t="shared" si="5"/>
        <v>0</v>
      </c>
      <c r="T35" s="42">
        <f t="shared" si="5"/>
        <v>0</v>
      </c>
      <c r="U35" s="42">
        <f t="shared" si="5"/>
        <v>0</v>
      </c>
      <c r="V35" s="42">
        <f t="shared" si="5"/>
        <v>0</v>
      </c>
      <c r="W35" s="42">
        <f t="shared" si="5"/>
        <v>0</v>
      </c>
      <c r="X35" s="42">
        <f t="shared" si="5"/>
        <v>0</v>
      </c>
      <c r="Y35" s="55">
        <f>SUM(Y27:Y34)</f>
        <v>0</v>
      </c>
      <c r="Z35" s="42">
        <f t="shared" si="5"/>
        <v>0</v>
      </c>
      <c r="AA35" s="42">
        <f t="shared" si="5"/>
        <v>0</v>
      </c>
      <c r="AB35" s="42">
        <f t="shared" si="5"/>
        <v>0</v>
      </c>
      <c r="AC35" s="42">
        <f t="shared" si="5"/>
        <v>0</v>
      </c>
      <c r="AD35" s="42">
        <f t="shared" si="5"/>
        <v>0</v>
      </c>
      <c r="AE35" s="42">
        <f t="shared" si="5"/>
        <v>0</v>
      </c>
      <c r="AF35" s="42">
        <f t="shared" si="5"/>
        <v>0</v>
      </c>
      <c r="AG35" s="42">
        <f t="shared" si="5"/>
        <v>0</v>
      </c>
      <c r="AH35" s="55">
        <f>SUM(AH27:AH34)</f>
        <v>0</v>
      </c>
    </row>
    <row r="36" spans="1:34" ht="15">
      <c r="A36" s="14"/>
      <c r="B36" s="14"/>
      <c r="C36" s="14"/>
      <c r="D36" s="14"/>
      <c r="E36" s="313"/>
      <c r="F36" s="14"/>
      <c r="G36" s="14"/>
      <c r="H36" s="14"/>
      <c r="I36" s="14"/>
      <c r="J36" s="14"/>
      <c r="K36" s="62"/>
      <c r="L36" s="14"/>
      <c r="M36" s="14"/>
      <c r="N36" s="14"/>
      <c r="O36" s="14"/>
      <c r="P36" s="14"/>
      <c r="Q36" s="62"/>
      <c r="R36" s="14"/>
      <c r="S36" s="14"/>
      <c r="T36" s="14"/>
      <c r="U36" s="14"/>
      <c r="V36" s="14"/>
      <c r="W36" s="14"/>
      <c r="X36" s="14"/>
      <c r="Y36" s="62"/>
      <c r="Z36" s="14"/>
      <c r="AA36" s="14"/>
      <c r="AB36" s="14"/>
      <c r="AC36" s="14"/>
      <c r="AD36" s="14"/>
      <c r="AE36" s="14"/>
      <c r="AF36" s="14"/>
      <c r="AG36" s="14"/>
      <c r="AH36" s="62"/>
    </row>
    <row r="37" spans="1:34" ht="15">
      <c r="A37" s="316" t="str">
        <f>+'Sources and Uses'!I44</f>
        <v>Soft Cost</v>
      </c>
      <c r="B37" s="66"/>
      <c r="C37" s="67"/>
      <c r="D37" s="14"/>
      <c r="E37" s="163"/>
      <c r="F37" s="14"/>
      <c r="G37" s="47"/>
      <c r="H37" s="47"/>
      <c r="I37" s="47"/>
      <c r="J37" s="47"/>
      <c r="K37" s="62"/>
      <c r="L37" s="47"/>
      <c r="M37" s="47"/>
      <c r="N37" s="47"/>
      <c r="O37" s="47"/>
      <c r="P37" s="47"/>
      <c r="Q37" s="62"/>
      <c r="R37" s="47"/>
      <c r="S37" s="47"/>
      <c r="T37" s="47"/>
      <c r="U37" s="47"/>
      <c r="V37" s="47"/>
      <c r="W37" s="47"/>
      <c r="X37" s="47"/>
      <c r="Y37" s="62"/>
      <c r="Z37" s="47"/>
      <c r="AA37" s="47"/>
      <c r="AB37" s="47"/>
      <c r="AC37" s="47"/>
      <c r="AD37" s="47"/>
      <c r="AE37" s="47"/>
      <c r="AF37" s="47"/>
      <c r="AG37" s="47"/>
      <c r="AH37" s="154"/>
    </row>
    <row r="38" spans="1:36" ht="15">
      <c r="A38" s="14" t="str">
        <f>+'Sources and Uses'!I45</f>
        <v>Architect Design</v>
      </c>
      <c r="B38" s="14"/>
      <c r="C38" s="47"/>
      <c r="D38" s="14"/>
      <c r="E38" s="315" t="e">
        <f>+'Sources and Uses'!#REF!</f>
        <v>#REF!</v>
      </c>
      <c r="F38" s="14"/>
      <c r="G38" s="112">
        <v>0</v>
      </c>
      <c r="H38" s="112">
        <v>0</v>
      </c>
      <c r="I38" s="112">
        <v>0</v>
      </c>
      <c r="J38" s="112">
        <v>0</v>
      </c>
      <c r="K38" s="91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91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91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91">
        <v>0</v>
      </c>
      <c r="AI38" s="302"/>
      <c r="AJ38" s="302"/>
    </row>
    <row r="39" spans="1:36" ht="15">
      <c r="A39" s="14" t="str">
        <f>+'Sources and Uses'!I46</f>
        <v>Architect Supervision</v>
      </c>
      <c r="B39" s="14"/>
      <c r="C39" s="68"/>
      <c r="D39" s="14"/>
      <c r="E39" s="315" t="e">
        <f>+'Sources and Uses'!#REF!</f>
        <v>#REF!</v>
      </c>
      <c r="F39" s="14"/>
      <c r="G39" s="112">
        <v>0</v>
      </c>
      <c r="H39" s="112">
        <v>0</v>
      </c>
      <c r="I39" s="112">
        <v>0</v>
      </c>
      <c r="J39" s="112">
        <v>0</v>
      </c>
      <c r="K39" s="91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91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91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91">
        <v>0</v>
      </c>
      <c r="AI39" s="302"/>
      <c r="AJ39" s="302"/>
    </row>
    <row r="40" spans="1:36" ht="15">
      <c r="A40" s="14" t="str">
        <f>+'Sources and Uses'!I47</f>
        <v>Engineering</v>
      </c>
      <c r="B40" s="14"/>
      <c r="C40" s="47"/>
      <c r="D40" s="14"/>
      <c r="E40" s="315" t="e">
        <f>+'Sources and Uses'!#REF!</f>
        <v>#REF!</v>
      </c>
      <c r="F40" s="14"/>
      <c r="G40" s="112">
        <v>0</v>
      </c>
      <c r="H40" s="112">
        <v>0</v>
      </c>
      <c r="I40" s="112">
        <v>0</v>
      </c>
      <c r="J40" s="112">
        <v>0</v>
      </c>
      <c r="K40" s="91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91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91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91">
        <v>0</v>
      </c>
      <c r="AI40" s="302"/>
      <c r="AJ40" s="302"/>
    </row>
    <row r="41" spans="1:36" ht="15">
      <c r="A41" s="14" t="str">
        <f>+'Sources and Uses'!I48</f>
        <v>Bldg report</v>
      </c>
      <c r="B41" s="14"/>
      <c r="C41" s="47"/>
      <c r="D41" s="14"/>
      <c r="E41" s="315" t="e">
        <f>+'Sources and Uses'!#REF!</f>
        <v>#REF!</v>
      </c>
      <c r="F41" s="14"/>
      <c r="G41" s="112">
        <v>0</v>
      </c>
      <c r="H41" s="112">
        <v>0</v>
      </c>
      <c r="I41" s="112">
        <v>0</v>
      </c>
      <c r="J41" s="112">
        <v>0</v>
      </c>
      <c r="K41" s="91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91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91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91">
        <v>0</v>
      </c>
      <c r="AI41" s="302"/>
      <c r="AJ41" s="302"/>
    </row>
    <row r="42" spans="1:36" ht="15">
      <c r="A42" s="14" t="str">
        <f>+'Sources and Uses'!I49</f>
        <v>Environmental Site Assessment</v>
      </c>
      <c r="B42" s="14"/>
      <c r="C42" s="47"/>
      <c r="D42" s="14"/>
      <c r="E42" s="315" t="e">
        <f>+'Sources and Uses'!#REF!</f>
        <v>#REF!</v>
      </c>
      <c r="F42" s="14"/>
      <c r="G42" s="112">
        <v>0</v>
      </c>
      <c r="H42" s="112">
        <v>0</v>
      </c>
      <c r="I42" s="112">
        <v>0</v>
      </c>
      <c r="J42" s="112">
        <v>0</v>
      </c>
      <c r="K42" s="91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91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91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0</v>
      </c>
      <c r="AH42" s="91">
        <v>0</v>
      </c>
      <c r="AI42" s="302"/>
      <c r="AJ42" s="302"/>
    </row>
    <row r="43" spans="1:36" ht="15">
      <c r="A43" s="14" t="str">
        <f>+'Sources and Uses'!I50</f>
        <v>Survey (Boundary/Topo/As-Built)</v>
      </c>
      <c r="B43" s="14"/>
      <c r="C43" s="47"/>
      <c r="D43" s="14"/>
      <c r="E43" s="315" t="e">
        <f>+'Sources and Uses'!#REF!</f>
        <v>#REF!</v>
      </c>
      <c r="F43" s="14"/>
      <c r="G43" s="112">
        <v>0</v>
      </c>
      <c r="H43" s="112">
        <v>0</v>
      </c>
      <c r="I43" s="112">
        <v>0</v>
      </c>
      <c r="J43" s="112">
        <v>0</v>
      </c>
      <c r="K43" s="91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91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91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91">
        <v>0</v>
      </c>
      <c r="AI43" s="302"/>
      <c r="AJ43" s="302"/>
    </row>
    <row r="44" spans="1:36" ht="15">
      <c r="A44" s="14" t="str">
        <f>+'Sources and Uses'!I51</f>
        <v>Building Permits</v>
      </c>
      <c r="B44" s="14"/>
      <c r="C44" s="47"/>
      <c r="D44" s="14"/>
      <c r="E44" s="315" t="e">
        <f>+'Sources and Uses'!#REF!</f>
        <v>#REF!</v>
      </c>
      <c r="F44" s="14"/>
      <c r="G44" s="112">
        <v>0</v>
      </c>
      <c r="H44" s="112">
        <v>0</v>
      </c>
      <c r="I44" s="112">
        <v>0</v>
      </c>
      <c r="J44" s="112">
        <v>0</v>
      </c>
      <c r="K44" s="91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91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91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91">
        <v>0</v>
      </c>
      <c r="AI44" s="302"/>
      <c r="AJ44" s="302"/>
    </row>
    <row r="45" spans="1:36" ht="15">
      <c r="A45" s="14" t="str">
        <f>+'Sources and Uses'!I52</f>
        <v>Utility Tap Fees</v>
      </c>
      <c r="B45" s="14"/>
      <c r="C45" s="47"/>
      <c r="D45" s="14"/>
      <c r="E45" s="315" t="e">
        <f>+'Sources and Uses'!#REF!</f>
        <v>#REF!</v>
      </c>
      <c r="F45" s="14"/>
      <c r="G45" s="112">
        <v>0</v>
      </c>
      <c r="H45" s="112">
        <v>0</v>
      </c>
      <c r="I45" s="112">
        <v>0</v>
      </c>
      <c r="J45" s="112">
        <v>0</v>
      </c>
      <c r="K45" s="91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91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91">
        <v>0</v>
      </c>
      <c r="Z45" s="112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91">
        <v>0</v>
      </c>
      <c r="AI45" s="302"/>
      <c r="AJ45" s="302"/>
    </row>
    <row r="46" spans="1:36" ht="15">
      <c r="A46" s="14" t="str">
        <f>+'Sources and Uses'!I53</f>
        <v>Hazard &amp; Liability Insurance (Construction Period)</v>
      </c>
      <c r="B46" s="14"/>
      <c r="C46" s="47"/>
      <c r="D46" s="14"/>
      <c r="E46" s="315" t="e">
        <f>+'Sources and Uses'!#REF!</f>
        <v>#REF!</v>
      </c>
      <c r="F46" s="14"/>
      <c r="G46" s="112">
        <v>0</v>
      </c>
      <c r="H46" s="112">
        <v>0</v>
      </c>
      <c r="I46" s="112">
        <v>0</v>
      </c>
      <c r="J46" s="112">
        <v>0</v>
      </c>
      <c r="K46" s="91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91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91">
        <v>0</v>
      </c>
      <c r="Z46" s="112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0</v>
      </c>
      <c r="AH46" s="91">
        <v>0</v>
      </c>
      <c r="AI46" s="302"/>
      <c r="AJ46" s="302"/>
    </row>
    <row r="47" spans="1:36" ht="15">
      <c r="A47" s="14" t="str">
        <f>+'Sources and Uses'!I54</f>
        <v>Real Estate Taxes/ Fees</v>
      </c>
      <c r="B47" s="14"/>
      <c r="C47" s="47"/>
      <c r="D47" s="14"/>
      <c r="E47" s="315" t="e">
        <f>+'Sources and Uses'!#REF!</f>
        <v>#REF!</v>
      </c>
      <c r="F47" s="14"/>
      <c r="G47" s="112">
        <v>0</v>
      </c>
      <c r="H47" s="112">
        <v>0</v>
      </c>
      <c r="I47" s="112">
        <v>0</v>
      </c>
      <c r="J47" s="112">
        <v>0</v>
      </c>
      <c r="K47" s="91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91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91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91">
        <v>0</v>
      </c>
      <c r="AI47" s="302"/>
      <c r="AJ47" s="302"/>
    </row>
    <row r="48" spans="1:36" ht="15">
      <c r="A48" s="14" t="str">
        <f>+'Sources and Uses'!I55</f>
        <v>Market Study</v>
      </c>
      <c r="B48" s="14"/>
      <c r="C48" s="47"/>
      <c r="D48" s="14"/>
      <c r="E48" s="315" t="e">
        <f>+'Sources and Uses'!#REF!</f>
        <v>#REF!</v>
      </c>
      <c r="F48" s="14"/>
      <c r="G48" s="112">
        <v>0</v>
      </c>
      <c r="H48" s="112">
        <v>0</v>
      </c>
      <c r="I48" s="112">
        <v>0</v>
      </c>
      <c r="J48" s="112">
        <v>0</v>
      </c>
      <c r="K48" s="91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91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91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112">
        <v>0</v>
      </c>
      <c r="AH48" s="91">
        <v>0</v>
      </c>
      <c r="AI48" s="302"/>
      <c r="AJ48" s="302"/>
    </row>
    <row r="49" spans="1:36" ht="15">
      <c r="A49" s="14" t="str">
        <f>+'Sources and Uses'!I56</f>
        <v>Appraisal</v>
      </c>
      <c r="B49" s="14"/>
      <c r="C49" s="46"/>
      <c r="D49" s="14"/>
      <c r="E49" s="315" t="e">
        <f>+'Sources and Uses'!#REF!</f>
        <v>#REF!</v>
      </c>
      <c r="F49" s="14"/>
      <c r="G49" s="112">
        <v>0</v>
      </c>
      <c r="H49" s="112">
        <v>0</v>
      </c>
      <c r="I49" s="112">
        <v>0</v>
      </c>
      <c r="J49" s="112">
        <v>0</v>
      </c>
      <c r="K49" s="91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91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91">
        <v>0</v>
      </c>
      <c r="Z49" s="112">
        <v>0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0</v>
      </c>
      <c r="AG49" s="112">
        <v>0</v>
      </c>
      <c r="AH49" s="91">
        <v>0</v>
      </c>
      <c r="AI49" s="302"/>
      <c r="AJ49" s="302"/>
    </row>
    <row r="50" spans="1:36" ht="15">
      <c r="A50" s="14" t="str">
        <f>+'Sources and Uses'!I57</f>
        <v>Accounting/Audit</v>
      </c>
      <c r="B50" s="14"/>
      <c r="C50" s="14"/>
      <c r="D50" s="14"/>
      <c r="E50" s="315" t="e">
        <f>+'Sources and Uses'!#REF!</f>
        <v>#REF!</v>
      </c>
      <c r="F50" s="14"/>
      <c r="G50" s="112">
        <v>0</v>
      </c>
      <c r="H50" s="112">
        <v>0</v>
      </c>
      <c r="I50" s="112">
        <v>0</v>
      </c>
      <c r="J50" s="112">
        <v>0</v>
      </c>
      <c r="K50" s="91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91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91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112">
        <v>0</v>
      </c>
      <c r="AH50" s="91">
        <v>0</v>
      </c>
      <c r="AI50" s="302"/>
      <c r="AJ50" s="302"/>
    </row>
    <row r="51" spans="1:36" ht="15">
      <c r="A51" s="14" t="str">
        <f>+'Sources and Uses'!I58</f>
        <v>Cost Certification</v>
      </c>
      <c r="B51" s="14"/>
      <c r="C51" s="14"/>
      <c r="D51" s="14"/>
      <c r="E51" s="315" t="e">
        <f>+'Sources and Uses'!#REF!</f>
        <v>#REF!</v>
      </c>
      <c r="F51" s="14"/>
      <c r="G51" s="112">
        <v>0</v>
      </c>
      <c r="H51" s="112">
        <v>0</v>
      </c>
      <c r="I51" s="112">
        <v>0</v>
      </c>
      <c r="J51" s="112">
        <v>0</v>
      </c>
      <c r="K51" s="91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91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91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0</v>
      </c>
      <c r="AE51" s="112">
        <v>0</v>
      </c>
      <c r="AF51" s="112">
        <v>0</v>
      </c>
      <c r="AG51" s="112">
        <v>0</v>
      </c>
      <c r="AH51" s="91">
        <v>0</v>
      </c>
      <c r="AI51" s="302"/>
      <c r="AJ51" s="302"/>
    </row>
    <row r="52" spans="1:36" ht="15">
      <c r="A52" s="14" t="e">
        <f>+'Sources and Uses'!#REF!</f>
        <v>#REF!</v>
      </c>
      <c r="B52" s="14"/>
      <c r="C52" s="14"/>
      <c r="D52" s="14"/>
      <c r="E52" s="315" t="e">
        <f>+'Sources and Uses'!#REF!</f>
        <v>#REF!</v>
      </c>
      <c r="F52" s="14"/>
      <c r="G52" s="112">
        <v>0</v>
      </c>
      <c r="H52" s="112">
        <v>0</v>
      </c>
      <c r="I52" s="112">
        <v>0</v>
      </c>
      <c r="J52" s="112">
        <v>0</v>
      </c>
      <c r="K52" s="91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91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91">
        <v>0</v>
      </c>
      <c r="Z52" s="112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0</v>
      </c>
      <c r="AH52" s="91">
        <v>0</v>
      </c>
      <c r="AI52" s="302"/>
      <c r="AJ52" s="302"/>
    </row>
    <row r="53" spans="1:36" ht="15">
      <c r="A53" s="14" t="e">
        <f>+'Sources and Uses'!#REF!</f>
        <v>#REF!</v>
      </c>
      <c r="B53" s="14"/>
      <c r="C53" s="14"/>
      <c r="D53" s="14"/>
      <c r="E53" s="315" t="e">
        <f>+'Sources and Uses'!#REF!</f>
        <v>#REF!</v>
      </c>
      <c r="F53" s="14"/>
      <c r="G53" s="112">
        <v>0</v>
      </c>
      <c r="H53" s="112">
        <v>0</v>
      </c>
      <c r="I53" s="112">
        <v>0</v>
      </c>
      <c r="J53" s="112">
        <v>0</v>
      </c>
      <c r="K53" s="91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91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91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91">
        <v>0</v>
      </c>
      <c r="AI53" s="302"/>
      <c r="AJ53" s="302"/>
    </row>
    <row r="54" spans="1:36" ht="15">
      <c r="A54" s="14" t="e">
        <f>+'Sources and Uses'!#REF!</f>
        <v>#REF!</v>
      </c>
      <c r="B54" s="14"/>
      <c r="C54" s="14"/>
      <c r="D54" s="14"/>
      <c r="E54" s="315" t="e">
        <f>+'Sources and Uses'!#REF!</f>
        <v>#REF!</v>
      </c>
      <c r="F54" s="14"/>
      <c r="G54" s="112">
        <v>0</v>
      </c>
      <c r="H54" s="112">
        <v>0</v>
      </c>
      <c r="I54" s="112">
        <v>0</v>
      </c>
      <c r="J54" s="112">
        <v>0</v>
      </c>
      <c r="K54" s="91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91">
        <v>0</v>
      </c>
      <c r="R54" s="112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91">
        <v>0</v>
      </c>
      <c r="Z54" s="112">
        <v>0</v>
      </c>
      <c r="AA54" s="112">
        <v>0</v>
      </c>
      <c r="AB54" s="112">
        <v>0</v>
      </c>
      <c r="AC54" s="112">
        <v>0</v>
      </c>
      <c r="AD54" s="112">
        <v>0</v>
      </c>
      <c r="AE54" s="112">
        <v>0</v>
      </c>
      <c r="AF54" s="112">
        <v>0</v>
      </c>
      <c r="AG54" s="112">
        <v>0</v>
      </c>
      <c r="AH54" s="91">
        <v>0</v>
      </c>
      <c r="AI54" s="302"/>
      <c r="AJ54" s="302"/>
    </row>
    <row r="55" spans="1:36" ht="15">
      <c r="A55" s="14" t="e">
        <f>+'Sources and Uses'!#REF!</f>
        <v>#REF!</v>
      </c>
      <c r="B55" s="14"/>
      <c r="C55" s="14"/>
      <c r="D55" s="14"/>
      <c r="E55" s="315" t="e">
        <f>+'Sources and Uses'!#REF!</f>
        <v>#REF!</v>
      </c>
      <c r="F55" s="14"/>
      <c r="G55" s="112">
        <v>0</v>
      </c>
      <c r="H55" s="112">
        <v>0</v>
      </c>
      <c r="I55" s="112">
        <v>0</v>
      </c>
      <c r="J55" s="112">
        <v>0</v>
      </c>
      <c r="K55" s="91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91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91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0</v>
      </c>
      <c r="AH55" s="91">
        <v>0</v>
      </c>
      <c r="AI55" s="302"/>
      <c r="AJ55" s="302"/>
    </row>
    <row r="56" spans="1:36" ht="15">
      <c r="A56" s="14" t="e">
        <f>+'Sources and Uses'!#REF!</f>
        <v>#REF!</v>
      </c>
      <c r="B56" s="14"/>
      <c r="C56" s="14"/>
      <c r="D56" s="14"/>
      <c r="E56" s="315" t="e">
        <f>+'Sources and Uses'!#REF!</f>
        <v>#REF!</v>
      </c>
      <c r="F56" s="14"/>
      <c r="G56" s="112">
        <v>0</v>
      </c>
      <c r="H56" s="112">
        <v>0</v>
      </c>
      <c r="I56" s="112">
        <v>0</v>
      </c>
      <c r="J56" s="112">
        <v>0</v>
      </c>
      <c r="K56" s="91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91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91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91">
        <v>0</v>
      </c>
      <c r="AI56" s="302"/>
      <c r="AJ56" s="302"/>
    </row>
    <row r="57" spans="1:36" ht="15">
      <c r="A57" s="14" t="e">
        <f>+'Sources and Uses'!#REF!</f>
        <v>#REF!</v>
      </c>
      <c r="B57" s="14"/>
      <c r="C57" s="14"/>
      <c r="D57" s="14"/>
      <c r="E57" s="315" t="e">
        <f>+'Sources and Uses'!#REF!</f>
        <v>#REF!</v>
      </c>
      <c r="F57" s="14"/>
      <c r="G57" s="112">
        <v>0</v>
      </c>
      <c r="H57" s="112">
        <v>0</v>
      </c>
      <c r="I57" s="112">
        <v>0</v>
      </c>
      <c r="J57" s="112">
        <v>0</v>
      </c>
      <c r="K57" s="91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91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91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>
        <v>0</v>
      </c>
      <c r="AH57" s="91">
        <v>0</v>
      </c>
      <c r="AI57" s="302"/>
      <c r="AJ57" s="302"/>
    </row>
    <row r="58" spans="1:36" ht="15">
      <c r="A58" s="14" t="e">
        <f>+'Sources and Uses'!#REF!</f>
        <v>#REF!</v>
      </c>
      <c r="B58" s="14"/>
      <c r="C58" s="14"/>
      <c r="D58" s="14"/>
      <c r="E58" s="315" t="e">
        <f>+'Sources and Uses'!#REF!</f>
        <v>#REF!</v>
      </c>
      <c r="F58" s="14"/>
      <c r="G58" s="112">
        <v>0</v>
      </c>
      <c r="H58" s="112">
        <v>0</v>
      </c>
      <c r="I58" s="112">
        <v>0</v>
      </c>
      <c r="J58" s="112">
        <v>0</v>
      </c>
      <c r="K58" s="91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91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91">
        <v>0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0</v>
      </c>
      <c r="AH58" s="91">
        <v>0</v>
      </c>
      <c r="AI58" s="302"/>
      <c r="AJ58" s="302"/>
    </row>
    <row r="59" spans="1:36" ht="15">
      <c r="A59" s="14" t="e">
        <f>+'Sources and Uses'!#REF!</f>
        <v>#REF!</v>
      </c>
      <c r="B59" s="14"/>
      <c r="C59" s="14"/>
      <c r="D59" s="14"/>
      <c r="E59" s="315" t="e">
        <f>+'Sources and Uses'!#REF!</f>
        <v>#REF!</v>
      </c>
      <c r="F59" s="14"/>
      <c r="G59" s="112">
        <v>0</v>
      </c>
      <c r="H59" s="112">
        <v>0</v>
      </c>
      <c r="I59" s="112">
        <v>0</v>
      </c>
      <c r="J59" s="112">
        <v>0</v>
      </c>
      <c r="K59" s="91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91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91">
        <v>0</v>
      </c>
      <c r="Z59" s="112">
        <v>0</v>
      </c>
      <c r="AA59" s="112">
        <v>0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0</v>
      </c>
      <c r="AH59" s="91">
        <v>0</v>
      </c>
      <c r="AI59" s="302"/>
      <c r="AJ59" s="302"/>
    </row>
    <row r="60" spans="1:36" ht="15">
      <c r="A60" s="317" t="e">
        <f>+'Sources and Uses'!#REF!</f>
        <v>#REF!</v>
      </c>
      <c r="B60" s="14"/>
      <c r="C60" s="47"/>
      <c r="D60" s="14"/>
      <c r="E60" s="315" t="e">
        <f>+'Sources and Uses'!#REF!</f>
        <v>#REF!</v>
      </c>
      <c r="F60" s="14"/>
      <c r="G60" s="112">
        <v>0</v>
      </c>
      <c r="H60" s="112">
        <v>0</v>
      </c>
      <c r="I60" s="112">
        <v>0</v>
      </c>
      <c r="J60" s="112">
        <v>0</v>
      </c>
      <c r="K60" s="91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91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91">
        <v>0</v>
      </c>
      <c r="Z60" s="112">
        <v>0</v>
      </c>
      <c r="AA60" s="112">
        <v>0</v>
      </c>
      <c r="AB60" s="112">
        <v>0</v>
      </c>
      <c r="AC60" s="112">
        <v>0</v>
      </c>
      <c r="AD60" s="112">
        <v>0</v>
      </c>
      <c r="AE60" s="112">
        <v>0</v>
      </c>
      <c r="AF60" s="112">
        <v>0</v>
      </c>
      <c r="AG60" s="112">
        <v>0</v>
      </c>
      <c r="AH60" s="91">
        <v>0</v>
      </c>
      <c r="AI60" s="302"/>
      <c r="AJ60" s="302"/>
    </row>
    <row r="61" spans="1:36" ht="15">
      <c r="A61" s="14" t="e">
        <f>+'Sources and Uses'!#REF!</f>
        <v>#REF!</v>
      </c>
      <c r="B61" s="14"/>
      <c r="C61" s="14"/>
      <c r="D61" s="14"/>
      <c r="E61" s="315" t="e">
        <f>+'Sources and Uses'!#REF!</f>
        <v>#REF!</v>
      </c>
      <c r="F61" s="14"/>
      <c r="G61" s="112">
        <v>0</v>
      </c>
      <c r="H61" s="112">
        <v>0</v>
      </c>
      <c r="I61" s="112">
        <v>0</v>
      </c>
      <c r="J61" s="112">
        <v>0</v>
      </c>
      <c r="K61" s="91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91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91">
        <v>0</v>
      </c>
      <c r="Z61" s="112">
        <v>0</v>
      </c>
      <c r="AA61" s="112">
        <v>0</v>
      </c>
      <c r="AB61" s="112">
        <v>0</v>
      </c>
      <c r="AC61" s="112">
        <v>0</v>
      </c>
      <c r="AD61" s="112">
        <v>0</v>
      </c>
      <c r="AE61" s="112">
        <v>0</v>
      </c>
      <c r="AF61" s="112">
        <v>0</v>
      </c>
      <c r="AG61" s="112">
        <v>0</v>
      </c>
      <c r="AH61" s="91">
        <v>0</v>
      </c>
      <c r="AI61" s="302"/>
      <c r="AJ61" s="302"/>
    </row>
    <row r="62" spans="1:36" ht="15">
      <c r="A62" s="14" t="e">
        <f>+'Sources and Uses'!#REF!</f>
        <v>#REF!</v>
      </c>
      <c r="B62" s="14"/>
      <c r="C62" s="14"/>
      <c r="D62" s="14"/>
      <c r="E62" s="315" t="e">
        <f>+'Sources and Uses'!#REF!</f>
        <v>#REF!</v>
      </c>
      <c r="F62" s="14"/>
      <c r="G62" s="112">
        <v>0</v>
      </c>
      <c r="H62" s="112">
        <v>0</v>
      </c>
      <c r="I62" s="112">
        <v>0</v>
      </c>
      <c r="J62" s="112">
        <v>0</v>
      </c>
      <c r="K62" s="91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91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91">
        <v>0</v>
      </c>
      <c r="Z62" s="112">
        <v>0</v>
      </c>
      <c r="AA62" s="112">
        <v>0</v>
      </c>
      <c r="AB62" s="112">
        <v>0</v>
      </c>
      <c r="AC62" s="112">
        <v>0</v>
      </c>
      <c r="AD62" s="112">
        <v>0</v>
      </c>
      <c r="AE62" s="112">
        <v>0</v>
      </c>
      <c r="AF62" s="112">
        <v>0</v>
      </c>
      <c r="AG62" s="112">
        <v>0</v>
      </c>
      <c r="AH62" s="91">
        <v>0</v>
      </c>
      <c r="AI62" s="302"/>
      <c r="AJ62" s="302"/>
    </row>
    <row r="63" spans="1:36" ht="15">
      <c r="A63" s="14" t="e">
        <f>+'Sources and Uses'!#REF!</f>
        <v>#REF!</v>
      </c>
      <c r="B63" s="14"/>
      <c r="C63" s="14"/>
      <c r="D63" s="14"/>
      <c r="E63" s="315" t="e">
        <f>+'Sources and Uses'!#REF!</f>
        <v>#REF!</v>
      </c>
      <c r="F63" s="14"/>
      <c r="G63" s="112">
        <v>0</v>
      </c>
      <c r="H63" s="112">
        <v>0</v>
      </c>
      <c r="I63" s="112">
        <v>0</v>
      </c>
      <c r="J63" s="112">
        <v>0</v>
      </c>
      <c r="K63" s="91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91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91">
        <v>0</v>
      </c>
      <c r="Z63" s="112">
        <v>0</v>
      </c>
      <c r="AA63" s="112">
        <v>0</v>
      </c>
      <c r="AB63" s="112">
        <v>0</v>
      </c>
      <c r="AC63" s="112">
        <v>0</v>
      </c>
      <c r="AD63" s="112">
        <v>0</v>
      </c>
      <c r="AE63" s="112">
        <v>0</v>
      </c>
      <c r="AF63" s="112">
        <v>0</v>
      </c>
      <c r="AG63" s="112">
        <v>0</v>
      </c>
      <c r="AH63" s="91">
        <v>0</v>
      </c>
      <c r="AI63" s="302"/>
      <c r="AJ63" s="302"/>
    </row>
    <row r="64" spans="1:36" ht="15">
      <c r="A64" s="14" t="e">
        <f>+'Sources and Uses'!#REF!</f>
        <v>#REF!</v>
      </c>
      <c r="B64" s="14"/>
      <c r="C64" s="14"/>
      <c r="D64" s="14"/>
      <c r="E64" s="315" t="e">
        <f>+'Sources and Uses'!#REF!</f>
        <v>#REF!</v>
      </c>
      <c r="F64" s="14"/>
      <c r="G64" s="112">
        <v>0</v>
      </c>
      <c r="H64" s="112">
        <v>0</v>
      </c>
      <c r="I64" s="112">
        <v>0</v>
      </c>
      <c r="J64" s="112">
        <v>0</v>
      </c>
      <c r="K64" s="91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91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91">
        <v>0</v>
      </c>
      <c r="Z64" s="112">
        <v>0</v>
      </c>
      <c r="AA64" s="112">
        <v>0</v>
      </c>
      <c r="AB64" s="112">
        <v>0</v>
      </c>
      <c r="AC64" s="112">
        <v>0</v>
      </c>
      <c r="AD64" s="112">
        <v>0</v>
      </c>
      <c r="AE64" s="112">
        <v>0</v>
      </c>
      <c r="AF64" s="112">
        <v>0</v>
      </c>
      <c r="AG64" s="112">
        <v>0</v>
      </c>
      <c r="AH64" s="91">
        <v>0</v>
      </c>
      <c r="AI64" s="302"/>
      <c r="AJ64" s="302"/>
    </row>
    <row r="65" spans="1:36" ht="15">
      <c r="A65" s="14" t="e">
        <f>+'Sources and Uses'!#REF!</f>
        <v>#REF!</v>
      </c>
      <c r="B65" s="14"/>
      <c r="C65" s="14"/>
      <c r="D65" s="14"/>
      <c r="E65" s="315" t="e">
        <f>+'Sources and Uses'!#REF!</f>
        <v>#REF!</v>
      </c>
      <c r="F65" s="14"/>
      <c r="G65" s="112">
        <v>0</v>
      </c>
      <c r="H65" s="112">
        <v>0</v>
      </c>
      <c r="I65" s="112">
        <v>0</v>
      </c>
      <c r="J65" s="112">
        <v>0</v>
      </c>
      <c r="K65" s="91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91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91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0</v>
      </c>
      <c r="AH65" s="91">
        <v>0</v>
      </c>
      <c r="AI65" s="302"/>
      <c r="AJ65" s="302"/>
    </row>
    <row r="66" spans="1:36" ht="15">
      <c r="A66" s="84" t="e">
        <f>+'Sources and Uses'!#REF!</f>
        <v>#REF!</v>
      </c>
      <c r="B66" s="88"/>
      <c r="C66" s="88"/>
      <c r="D66" s="88"/>
      <c r="E66" s="91" t="e">
        <f>+'Sources and Uses'!#REF!</f>
        <v>#REF!</v>
      </c>
      <c r="F66" s="14"/>
      <c r="G66" s="112">
        <v>0</v>
      </c>
      <c r="H66" s="112">
        <v>0</v>
      </c>
      <c r="I66" s="112">
        <v>0</v>
      </c>
      <c r="J66" s="112">
        <v>0</v>
      </c>
      <c r="K66" s="91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91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91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91">
        <v>0</v>
      </c>
      <c r="AI66" s="302"/>
      <c r="AJ66" s="302"/>
    </row>
    <row r="67" spans="1:36" ht="15">
      <c r="A67" s="84" t="e">
        <f>+'Sources and Uses'!#REF!</f>
        <v>#REF!</v>
      </c>
      <c r="B67" s="88"/>
      <c r="C67" s="88"/>
      <c r="D67" s="88"/>
      <c r="E67" s="91" t="e">
        <f>+'Sources and Uses'!#REF!</f>
        <v>#REF!</v>
      </c>
      <c r="F67" s="14"/>
      <c r="G67" s="112">
        <v>0</v>
      </c>
      <c r="H67" s="112">
        <v>0</v>
      </c>
      <c r="I67" s="112">
        <v>0</v>
      </c>
      <c r="J67" s="112">
        <v>0</v>
      </c>
      <c r="K67" s="91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91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91">
        <v>0</v>
      </c>
      <c r="Z67" s="112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0</v>
      </c>
      <c r="AH67" s="91">
        <v>0</v>
      </c>
      <c r="AI67" s="302"/>
      <c r="AJ67" s="302"/>
    </row>
    <row r="68" spans="1:36" ht="15">
      <c r="A68" s="84" t="e">
        <f>+'Sources and Uses'!#REF!</f>
        <v>#REF!</v>
      </c>
      <c r="B68" s="88"/>
      <c r="C68" s="88"/>
      <c r="D68" s="88"/>
      <c r="E68" s="91" t="e">
        <f>+'Sources and Uses'!#REF!</f>
        <v>#REF!</v>
      </c>
      <c r="F68" s="14"/>
      <c r="G68" s="112">
        <v>0</v>
      </c>
      <c r="H68" s="112">
        <v>0</v>
      </c>
      <c r="I68" s="112">
        <v>0</v>
      </c>
      <c r="J68" s="112">
        <v>0</v>
      </c>
      <c r="K68" s="91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91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91">
        <v>0</v>
      </c>
      <c r="Z68" s="112">
        <v>0</v>
      </c>
      <c r="AA68" s="112">
        <v>0</v>
      </c>
      <c r="AB68" s="112">
        <v>0</v>
      </c>
      <c r="AC68" s="112">
        <v>0</v>
      </c>
      <c r="AD68" s="112">
        <v>0</v>
      </c>
      <c r="AE68" s="112">
        <v>0</v>
      </c>
      <c r="AF68" s="112">
        <v>0</v>
      </c>
      <c r="AG68" s="112">
        <v>0</v>
      </c>
      <c r="AH68" s="91">
        <v>0</v>
      </c>
      <c r="AI68" s="302"/>
      <c r="AJ68" s="302"/>
    </row>
    <row r="69" spans="1:36" ht="15">
      <c r="A69" s="84" t="e">
        <f>+'Sources and Uses'!#REF!</f>
        <v>#REF!</v>
      </c>
      <c r="B69" s="88"/>
      <c r="C69" s="88"/>
      <c r="D69" s="88"/>
      <c r="E69" s="91" t="e">
        <f>+'Sources and Uses'!#REF!</f>
        <v>#REF!</v>
      </c>
      <c r="F69" s="14"/>
      <c r="G69" s="112">
        <v>0</v>
      </c>
      <c r="H69" s="112">
        <v>0</v>
      </c>
      <c r="I69" s="112">
        <v>0</v>
      </c>
      <c r="J69" s="112">
        <v>0</v>
      </c>
      <c r="K69" s="91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91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91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12">
        <v>0</v>
      </c>
      <c r="AF69" s="112">
        <v>0</v>
      </c>
      <c r="AG69" s="112">
        <v>0</v>
      </c>
      <c r="AH69" s="91">
        <v>0</v>
      </c>
      <c r="AI69" s="302"/>
      <c r="AJ69" s="302"/>
    </row>
    <row r="70" spans="1:36" ht="15">
      <c r="A70" s="84" t="e">
        <f>+'Sources and Uses'!#REF!</f>
        <v>#REF!</v>
      </c>
      <c r="B70" s="88"/>
      <c r="C70" s="88"/>
      <c r="D70" s="88"/>
      <c r="E70" s="91" t="e">
        <f>+'Sources and Uses'!#REF!</f>
        <v>#REF!</v>
      </c>
      <c r="F70" s="42"/>
      <c r="G70" s="112">
        <v>0</v>
      </c>
      <c r="H70" s="112">
        <v>0</v>
      </c>
      <c r="I70" s="112">
        <v>0</v>
      </c>
      <c r="J70" s="112">
        <v>0</v>
      </c>
      <c r="K70" s="91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91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91">
        <v>0</v>
      </c>
      <c r="Z70" s="11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112">
        <v>0</v>
      </c>
      <c r="AH70" s="91">
        <v>0</v>
      </c>
      <c r="AI70" s="302"/>
      <c r="AJ70" s="302"/>
    </row>
    <row r="71" spans="1:36" ht="15">
      <c r="A71" s="84" t="e">
        <f>+'Sources and Uses'!#REF!</f>
        <v>#REF!</v>
      </c>
      <c r="B71" s="88"/>
      <c r="C71" s="88"/>
      <c r="D71" s="88"/>
      <c r="E71" s="91" t="e">
        <f>+'Sources and Uses'!#REF!</f>
        <v>#REF!</v>
      </c>
      <c r="F71" s="14"/>
      <c r="G71" s="112">
        <v>0</v>
      </c>
      <c r="H71" s="112">
        <v>0</v>
      </c>
      <c r="I71" s="112">
        <v>0</v>
      </c>
      <c r="J71" s="112">
        <v>0</v>
      </c>
      <c r="K71" s="91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91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91"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v>0</v>
      </c>
      <c r="AG71" s="112">
        <v>0</v>
      </c>
      <c r="AH71" s="91">
        <v>0</v>
      </c>
      <c r="AI71" s="302"/>
      <c r="AJ71" s="302"/>
    </row>
    <row r="72" spans="1:36" ht="15">
      <c r="A72" s="84" t="e">
        <f>+'Sources and Uses'!#REF!</f>
        <v>#REF!</v>
      </c>
      <c r="B72" s="88"/>
      <c r="C72" s="88"/>
      <c r="D72" s="88"/>
      <c r="E72" s="91" t="e">
        <f>+'Sources and Uses'!#REF!</f>
        <v>#REF!</v>
      </c>
      <c r="F72" s="13"/>
      <c r="G72" s="112">
        <v>0</v>
      </c>
      <c r="H72" s="112">
        <v>0</v>
      </c>
      <c r="I72" s="112">
        <v>0</v>
      </c>
      <c r="J72" s="112">
        <v>0</v>
      </c>
      <c r="K72" s="91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91">
        <v>0</v>
      </c>
      <c r="R72" s="112">
        <v>0</v>
      </c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0</v>
      </c>
      <c r="Y72" s="91">
        <v>0</v>
      </c>
      <c r="Z72" s="112">
        <v>0</v>
      </c>
      <c r="AA72" s="112">
        <v>0</v>
      </c>
      <c r="AB72" s="112">
        <v>0</v>
      </c>
      <c r="AC72" s="112">
        <v>0</v>
      </c>
      <c r="AD72" s="112">
        <v>0</v>
      </c>
      <c r="AE72" s="112">
        <v>0</v>
      </c>
      <c r="AF72" s="112">
        <v>0</v>
      </c>
      <c r="AG72" s="112">
        <v>0</v>
      </c>
      <c r="AH72" s="91">
        <v>0</v>
      </c>
      <c r="AI72" s="302"/>
      <c r="AJ72" s="302"/>
    </row>
    <row r="73" spans="1:34" ht="15">
      <c r="A73" s="43" t="str">
        <f>+'Sources and Uses'!I82</f>
        <v>SUBTOTAL</v>
      </c>
      <c r="B73" s="14"/>
      <c r="C73" s="47"/>
      <c r="D73" s="14"/>
      <c r="E73" s="314">
        <f>+'Sources and Uses'!M82</f>
        <v>0</v>
      </c>
      <c r="F73" s="14"/>
      <c r="G73" s="42">
        <f>SUM(G38:G72)</f>
        <v>0</v>
      </c>
      <c r="H73" s="42">
        <f>SUM(H38:H72)</f>
        <v>0</v>
      </c>
      <c r="I73" s="42">
        <f>SUM(I38:I72)</f>
        <v>0</v>
      </c>
      <c r="J73" s="42">
        <f>SUM(J38:J72)</f>
        <v>0</v>
      </c>
      <c r="K73" s="55">
        <f aca="true" t="shared" si="6" ref="K73:R73">SUM(K38:K72)</f>
        <v>0</v>
      </c>
      <c r="L73" s="42">
        <f t="shared" si="6"/>
        <v>0</v>
      </c>
      <c r="M73" s="42">
        <f t="shared" si="6"/>
        <v>0</v>
      </c>
      <c r="N73" s="42">
        <f t="shared" si="6"/>
        <v>0</v>
      </c>
      <c r="O73" s="42">
        <f t="shared" si="6"/>
        <v>0</v>
      </c>
      <c r="P73" s="42">
        <f t="shared" si="6"/>
        <v>0</v>
      </c>
      <c r="Q73" s="55">
        <f t="shared" si="6"/>
        <v>0</v>
      </c>
      <c r="R73" s="42">
        <f t="shared" si="6"/>
        <v>0</v>
      </c>
      <c r="S73" s="42">
        <f aca="true" t="shared" si="7" ref="S73:AH73">SUM(S38:S72)</f>
        <v>0</v>
      </c>
      <c r="T73" s="42">
        <f t="shared" si="7"/>
        <v>0</v>
      </c>
      <c r="U73" s="42">
        <f t="shared" si="7"/>
        <v>0</v>
      </c>
      <c r="V73" s="42">
        <f t="shared" si="7"/>
        <v>0</v>
      </c>
      <c r="W73" s="42">
        <f t="shared" si="7"/>
        <v>0</v>
      </c>
      <c r="X73" s="42">
        <f t="shared" si="7"/>
        <v>0</v>
      </c>
      <c r="Y73" s="55">
        <f t="shared" si="7"/>
        <v>0</v>
      </c>
      <c r="Z73" s="42">
        <f t="shared" si="7"/>
        <v>0</v>
      </c>
      <c r="AA73" s="42">
        <f t="shared" si="7"/>
        <v>0</v>
      </c>
      <c r="AB73" s="42">
        <f t="shared" si="7"/>
        <v>0</v>
      </c>
      <c r="AC73" s="42">
        <f t="shared" si="7"/>
        <v>0</v>
      </c>
      <c r="AD73" s="42">
        <f t="shared" si="7"/>
        <v>0</v>
      </c>
      <c r="AE73" s="42">
        <f t="shared" si="7"/>
        <v>0</v>
      </c>
      <c r="AF73" s="42">
        <f t="shared" si="7"/>
        <v>0</v>
      </c>
      <c r="AG73" s="42">
        <f t="shared" si="7"/>
        <v>0</v>
      </c>
      <c r="AH73" s="55">
        <f t="shared" si="7"/>
        <v>0</v>
      </c>
    </row>
    <row r="74" spans="1:34" ht="15">
      <c r="A74" s="14"/>
      <c r="B74" s="14"/>
      <c r="C74" s="14"/>
      <c r="D74" s="14"/>
      <c r="E74" s="313"/>
      <c r="F74" s="318">
        <f>F43+F51+F59</f>
        <v>0</v>
      </c>
      <c r="G74" s="14"/>
      <c r="H74" s="14"/>
      <c r="I74" s="14"/>
      <c r="J74" s="14"/>
      <c r="K74" s="62"/>
      <c r="L74" s="14"/>
      <c r="M74" s="14"/>
      <c r="N74" s="14"/>
      <c r="O74" s="14"/>
      <c r="P74" s="14"/>
      <c r="Q74" s="62"/>
      <c r="R74" s="14"/>
      <c r="S74" s="14"/>
      <c r="T74" s="14"/>
      <c r="U74" s="14"/>
      <c r="V74" s="14"/>
      <c r="W74" s="14"/>
      <c r="X74" s="14"/>
      <c r="Y74" s="62"/>
      <c r="Z74" s="14"/>
      <c r="AA74" s="14"/>
      <c r="AB74" s="14"/>
      <c r="AC74" s="14"/>
      <c r="AD74" s="14"/>
      <c r="AE74" s="14"/>
      <c r="AF74" s="14"/>
      <c r="AG74" s="14"/>
      <c r="AH74" s="62"/>
    </row>
    <row r="75" spans="1:68" ht="15">
      <c r="A75" s="39" t="str">
        <f>+'Sources and Uses'!I84</f>
        <v>SUBTOTAL Hard and Soft</v>
      </c>
      <c r="B75" s="13"/>
      <c r="C75" s="47"/>
      <c r="D75" s="13"/>
      <c r="E75" s="314">
        <f>+'Sources and Uses'!M84</f>
        <v>0</v>
      </c>
      <c r="F75" s="14"/>
      <c r="G75" s="42">
        <f>+G35+G73</f>
        <v>0</v>
      </c>
      <c r="H75" s="42">
        <f>+H35+H73</f>
        <v>0</v>
      </c>
      <c r="I75" s="42">
        <f>+I35+I73</f>
        <v>0</v>
      </c>
      <c r="J75" s="42">
        <f>+J35+J73</f>
        <v>0</v>
      </c>
      <c r="K75" s="55">
        <f aca="true" t="shared" si="8" ref="K75:R75">+K35+K73</f>
        <v>0</v>
      </c>
      <c r="L75" s="42">
        <f t="shared" si="8"/>
        <v>0</v>
      </c>
      <c r="M75" s="42">
        <f t="shared" si="8"/>
        <v>0</v>
      </c>
      <c r="N75" s="42">
        <f t="shared" si="8"/>
        <v>0</v>
      </c>
      <c r="O75" s="42">
        <f t="shared" si="8"/>
        <v>0</v>
      </c>
      <c r="P75" s="42">
        <f t="shared" si="8"/>
        <v>0</v>
      </c>
      <c r="Q75" s="55">
        <f t="shared" si="8"/>
        <v>0</v>
      </c>
      <c r="R75" s="42">
        <f t="shared" si="8"/>
        <v>0</v>
      </c>
      <c r="S75" s="42">
        <f aca="true" t="shared" si="9" ref="S75:AH75">+S35+S73</f>
        <v>0</v>
      </c>
      <c r="T75" s="42">
        <f t="shared" si="9"/>
        <v>0</v>
      </c>
      <c r="U75" s="42">
        <f t="shared" si="9"/>
        <v>0</v>
      </c>
      <c r="V75" s="42">
        <f t="shared" si="9"/>
        <v>0</v>
      </c>
      <c r="W75" s="42">
        <f t="shared" si="9"/>
        <v>0</v>
      </c>
      <c r="X75" s="42">
        <f t="shared" si="9"/>
        <v>0</v>
      </c>
      <c r="Y75" s="55">
        <f t="shared" si="9"/>
        <v>0</v>
      </c>
      <c r="Z75" s="42">
        <f t="shared" si="9"/>
        <v>0</v>
      </c>
      <c r="AA75" s="42">
        <f t="shared" si="9"/>
        <v>0</v>
      </c>
      <c r="AB75" s="42">
        <f t="shared" si="9"/>
        <v>0</v>
      </c>
      <c r="AC75" s="42">
        <f t="shared" si="9"/>
        <v>0</v>
      </c>
      <c r="AD75" s="42">
        <f t="shared" si="9"/>
        <v>0</v>
      </c>
      <c r="AE75" s="42">
        <f t="shared" si="9"/>
        <v>0</v>
      </c>
      <c r="AF75" s="42">
        <f t="shared" si="9"/>
        <v>0</v>
      </c>
      <c r="AG75" s="42">
        <f t="shared" si="9"/>
        <v>0</v>
      </c>
      <c r="AH75" s="55">
        <f t="shared" si="9"/>
        <v>0</v>
      </c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1:68" ht="18">
      <c r="A76" s="49"/>
      <c r="B76" s="14"/>
      <c r="C76" s="47"/>
      <c r="D76" s="14"/>
      <c r="E76" s="315"/>
      <c r="F76" s="14"/>
      <c r="G76" s="50"/>
      <c r="H76" s="50"/>
      <c r="I76" s="50"/>
      <c r="J76" s="50"/>
      <c r="K76" s="35"/>
      <c r="L76" s="50"/>
      <c r="M76" s="50"/>
      <c r="N76" s="50"/>
      <c r="O76" s="50"/>
      <c r="P76" s="50"/>
      <c r="Q76" s="35"/>
      <c r="R76" s="50"/>
      <c r="S76" s="50"/>
      <c r="T76" s="50"/>
      <c r="U76" s="50"/>
      <c r="V76" s="50"/>
      <c r="W76" s="50"/>
      <c r="X76" s="50"/>
      <c r="Y76" s="35"/>
      <c r="Z76" s="50"/>
      <c r="AA76" s="50"/>
      <c r="AB76" s="50"/>
      <c r="AC76" s="50"/>
      <c r="AD76" s="50"/>
      <c r="AE76" s="50"/>
      <c r="AF76" s="50"/>
      <c r="AG76" s="50"/>
      <c r="AH76" s="35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</row>
    <row r="77" spans="1:68" ht="15">
      <c r="A77" s="39" t="str">
        <f>+'Sources and Uses'!I86</f>
        <v>Total Development Cost</v>
      </c>
      <c r="B77" s="39"/>
      <c r="C77" s="39"/>
      <c r="D77" s="39"/>
      <c r="E77" s="314">
        <f>+'Sources and Uses'!M86</f>
        <v>0</v>
      </c>
      <c r="F77" s="14"/>
      <c r="G77" s="42">
        <f>+G12+G35+G75</f>
        <v>0</v>
      </c>
      <c r="H77" s="42">
        <f>+H12+H35+H75</f>
        <v>0</v>
      </c>
      <c r="I77" s="42">
        <f>+I12+I35+I75</f>
        <v>0</v>
      </c>
      <c r="J77" s="42">
        <f>+J12+J35+J75</f>
        <v>0</v>
      </c>
      <c r="K77" s="55">
        <f aca="true" t="shared" si="10" ref="K77:R77">+K12+K35+K75</f>
        <v>0</v>
      </c>
      <c r="L77" s="42">
        <f t="shared" si="10"/>
        <v>0</v>
      </c>
      <c r="M77" s="42">
        <f t="shared" si="10"/>
        <v>0</v>
      </c>
      <c r="N77" s="42">
        <f t="shared" si="10"/>
        <v>0</v>
      </c>
      <c r="O77" s="42">
        <f t="shared" si="10"/>
        <v>0</v>
      </c>
      <c r="P77" s="42">
        <f t="shared" si="10"/>
        <v>0</v>
      </c>
      <c r="Q77" s="55">
        <f t="shared" si="10"/>
        <v>0</v>
      </c>
      <c r="R77" s="42">
        <f t="shared" si="10"/>
        <v>0</v>
      </c>
      <c r="S77" s="42">
        <f aca="true" t="shared" si="11" ref="S77:AH77">+S12+S35+S75</f>
        <v>0</v>
      </c>
      <c r="T77" s="42">
        <f t="shared" si="11"/>
        <v>0</v>
      </c>
      <c r="U77" s="42">
        <f t="shared" si="11"/>
        <v>0</v>
      </c>
      <c r="V77" s="42">
        <f t="shared" si="11"/>
        <v>0</v>
      </c>
      <c r="W77" s="42">
        <f t="shared" si="11"/>
        <v>0</v>
      </c>
      <c r="X77" s="42">
        <f t="shared" si="11"/>
        <v>0</v>
      </c>
      <c r="Y77" s="55">
        <f t="shared" si="11"/>
        <v>0</v>
      </c>
      <c r="Z77" s="42">
        <f t="shared" si="11"/>
        <v>0</v>
      </c>
      <c r="AA77" s="42">
        <f t="shared" si="11"/>
        <v>0</v>
      </c>
      <c r="AB77" s="42">
        <f t="shared" si="11"/>
        <v>0</v>
      </c>
      <c r="AC77" s="42">
        <f t="shared" si="11"/>
        <v>0</v>
      </c>
      <c r="AD77" s="42">
        <f t="shared" si="11"/>
        <v>0</v>
      </c>
      <c r="AE77" s="42">
        <f t="shared" si="11"/>
        <v>0</v>
      </c>
      <c r="AF77" s="42">
        <f t="shared" si="11"/>
        <v>0</v>
      </c>
      <c r="AG77" s="42">
        <f t="shared" si="11"/>
        <v>0</v>
      </c>
      <c r="AH77" s="55">
        <f t="shared" si="11"/>
        <v>0</v>
      </c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1:34" ht="15">
      <c r="A78" s="14"/>
      <c r="B78" s="14"/>
      <c r="C78" s="14"/>
      <c r="D78" s="14"/>
      <c r="E78" s="315"/>
      <c r="F78" s="14"/>
      <c r="G78" s="50"/>
      <c r="K78" s="62"/>
      <c r="L78" s="50"/>
      <c r="Q78" s="62"/>
      <c r="R78" s="50"/>
      <c r="Y78" s="62"/>
      <c r="AH78" s="62"/>
    </row>
    <row r="79" spans="1:25" ht="15">
      <c r="A79" s="14"/>
      <c r="B79" s="14"/>
      <c r="C79" s="14"/>
      <c r="D79" s="14"/>
      <c r="E79" s="319"/>
      <c r="F79" s="14"/>
      <c r="G79" s="50"/>
      <c r="K79" s="14"/>
      <c r="L79" s="50"/>
      <c r="Q79" s="14"/>
      <c r="R79" s="50"/>
      <c r="Y79" s="14"/>
    </row>
    <row r="80" spans="1:75" ht="15">
      <c r="A80" s="14"/>
      <c r="B80" s="14"/>
      <c r="C80" s="14"/>
      <c r="D80" s="14"/>
      <c r="E80" s="319" t="s">
        <v>134</v>
      </c>
      <c r="F80" s="14"/>
      <c r="G80" s="112" t="e">
        <f>+'Sources and Uses'!#REF!</f>
        <v>#REF!</v>
      </c>
      <c r="H80" s="112" t="e">
        <f>+'Sources and Uses'!#REF!</f>
        <v>#REF!</v>
      </c>
      <c r="I80" s="112" t="e">
        <f>+'Sources and Uses'!#REF!</f>
        <v>#REF!</v>
      </c>
      <c r="J80" s="112" t="e">
        <f>+'Sources and Uses'!#REF!</f>
        <v>#REF!</v>
      </c>
      <c r="K80" s="112" t="e">
        <f>+'Sources and Uses'!#REF!</f>
        <v>#REF!</v>
      </c>
      <c r="L80" s="112" t="e">
        <f>+'Sources and Uses'!#REF!</f>
        <v>#REF!</v>
      </c>
      <c r="M80" s="112">
        <f>+'Sources and Uses'!IG24</f>
        <v>0</v>
      </c>
      <c r="N80" s="112" t="e">
        <f>+'Sources and Uses'!#REF!</f>
        <v>#REF!</v>
      </c>
      <c r="O80" s="112" t="e">
        <f>+'Sources and Uses'!#REF!</f>
        <v>#REF!</v>
      </c>
      <c r="P80" s="112" t="e">
        <f>+'Sources and Uses'!#REF!</f>
        <v>#REF!</v>
      </c>
      <c r="Q80" s="112" t="e">
        <f>+'Sources and Uses'!#REF!</f>
        <v>#REF!</v>
      </c>
      <c r="R80" s="112" t="e">
        <f>+'Sources and Uses'!#REF!</f>
        <v>#REF!</v>
      </c>
      <c r="S80" s="112" t="e">
        <f>+'Sources and Uses'!#REF!</f>
        <v>#REF!</v>
      </c>
      <c r="T80" s="112" t="e">
        <f>+'Sources and Uses'!#REF!</f>
        <v>#REF!</v>
      </c>
      <c r="U80" s="112" t="e">
        <f>+'Sources and Uses'!#REF!</f>
        <v>#REF!</v>
      </c>
      <c r="V80" s="112" t="e">
        <f>+'Sources and Uses'!#REF!</f>
        <v>#REF!</v>
      </c>
      <c r="W80" s="112" t="e">
        <f>+'Sources and Uses'!#REF!</f>
        <v>#REF!</v>
      </c>
      <c r="X80" s="112" t="e">
        <f>+'Sources and Uses'!#REF!</f>
        <v>#REF!</v>
      </c>
      <c r="Y80" s="112" t="e">
        <f>+'Sources and Uses'!#REF!</f>
        <v>#REF!</v>
      </c>
      <c r="Z80" s="112">
        <f>+'Sources and Uses'!G16</f>
        <v>0</v>
      </c>
      <c r="AA80" s="112">
        <f>+'Sources and Uses'!G17</f>
        <v>0</v>
      </c>
      <c r="AB80" s="112">
        <f>+'Sources and Uses'!G18</f>
        <v>0</v>
      </c>
      <c r="AC80" s="112">
        <f>+'Sources and Uses'!G19</f>
        <v>0</v>
      </c>
      <c r="AD80" s="112">
        <f>+'Sources and Uses'!G20</f>
        <v>0</v>
      </c>
      <c r="AE80" s="112">
        <f>+'Sources and Uses'!G21</f>
        <v>0</v>
      </c>
      <c r="AF80" s="112">
        <f>+'Sources and Uses'!G22</f>
        <v>0</v>
      </c>
      <c r="AG80" s="112" t="e">
        <f>+'Sources and Uses'!#REF!</f>
        <v>#REF!</v>
      </c>
      <c r="AH80" s="112">
        <f>+'Sources and Uses'!G23</f>
        <v>0</v>
      </c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302"/>
      <c r="BA80" s="302"/>
      <c r="BB80" s="302"/>
      <c r="BC80" s="302"/>
      <c r="BD80" s="302"/>
      <c r="BE80" s="302"/>
      <c r="BF80" s="302"/>
      <c r="BG80" s="302"/>
      <c r="BH80" s="302"/>
      <c r="BI80" s="302"/>
      <c r="BJ80" s="302"/>
      <c r="BK80" s="302"/>
      <c r="BL80" s="302"/>
      <c r="BM80" s="302"/>
      <c r="BN80" s="302"/>
      <c r="BO80" s="302"/>
      <c r="BP80" s="302"/>
      <c r="BQ80" s="302"/>
      <c r="BR80" s="302"/>
      <c r="BS80" s="302"/>
      <c r="BT80" s="302"/>
      <c r="BU80" s="302"/>
      <c r="BV80" s="302"/>
      <c r="BW80" s="302"/>
    </row>
    <row r="81" spans="1:75" ht="15">
      <c r="A81" s="82"/>
      <c r="B81" s="14"/>
      <c r="C81" s="47"/>
      <c r="D81" s="14"/>
      <c r="E81" s="319" t="s">
        <v>135</v>
      </c>
      <c r="F81" s="317"/>
      <c r="G81" s="112">
        <f>-G77</f>
        <v>0</v>
      </c>
      <c r="H81" s="112">
        <f>-H77</f>
        <v>0</v>
      </c>
      <c r="I81" s="112">
        <f>-I77</f>
        <v>0</v>
      </c>
      <c r="J81" s="112">
        <f>-J77</f>
        <v>0</v>
      </c>
      <c r="K81" s="112">
        <f aca="true" t="shared" si="12" ref="K81:R81">-K77</f>
        <v>0</v>
      </c>
      <c r="L81" s="112">
        <f t="shared" si="12"/>
        <v>0</v>
      </c>
      <c r="M81" s="112">
        <f t="shared" si="12"/>
        <v>0</v>
      </c>
      <c r="N81" s="112">
        <f t="shared" si="12"/>
        <v>0</v>
      </c>
      <c r="O81" s="112">
        <f t="shared" si="12"/>
        <v>0</v>
      </c>
      <c r="P81" s="112">
        <f t="shared" si="12"/>
        <v>0</v>
      </c>
      <c r="Q81" s="112">
        <f t="shared" si="12"/>
        <v>0</v>
      </c>
      <c r="R81" s="112">
        <f t="shared" si="12"/>
        <v>0</v>
      </c>
      <c r="S81" s="112">
        <f aca="true" t="shared" si="13" ref="S81:AH81">-S77</f>
        <v>0</v>
      </c>
      <c r="T81" s="112">
        <f t="shared" si="13"/>
        <v>0</v>
      </c>
      <c r="U81" s="112">
        <f t="shared" si="13"/>
        <v>0</v>
      </c>
      <c r="V81" s="112">
        <f t="shared" si="13"/>
        <v>0</v>
      </c>
      <c r="W81" s="112">
        <f t="shared" si="13"/>
        <v>0</v>
      </c>
      <c r="X81" s="112">
        <f t="shared" si="13"/>
        <v>0</v>
      </c>
      <c r="Y81" s="112">
        <f t="shared" si="13"/>
        <v>0</v>
      </c>
      <c r="Z81" s="112">
        <f t="shared" si="13"/>
        <v>0</v>
      </c>
      <c r="AA81" s="112">
        <f t="shared" si="13"/>
        <v>0</v>
      </c>
      <c r="AB81" s="112">
        <f t="shared" si="13"/>
        <v>0</v>
      </c>
      <c r="AC81" s="112">
        <f t="shared" si="13"/>
        <v>0</v>
      </c>
      <c r="AD81" s="112">
        <f t="shared" si="13"/>
        <v>0</v>
      </c>
      <c r="AE81" s="112">
        <f t="shared" si="13"/>
        <v>0</v>
      </c>
      <c r="AF81" s="112">
        <f t="shared" si="13"/>
        <v>0</v>
      </c>
      <c r="AG81" s="112">
        <f t="shared" si="13"/>
        <v>0</v>
      </c>
      <c r="AH81" s="112">
        <f t="shared" si="13"/>
        <v>0</v>
      </c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302"/>
      <c r="BA81" s="302"/>
      <c r="BB81" s="302"/>
      <c r="BC81" s="302"/>
      <c r="BD81" s="302"/>
      <c r="BE81" s="302"/>
      <c r="BF81" s="302"/>
      <c r="BG81" s="302"/>
      <c r="BH81" s="302"/>
      <c r="BI81" s="302"/>
      <c r="BJ81" s="302"/>
      <c r="BK81" s="302"/>
      <c r="BL81" s="302"/>
      <c r="BM81" s="302"/>
      <c r="BN81" s="302"/>
      <c r="BO81" s="302"/>
      <c r="BP81" s="302"/>
      <c r="BQ81" s="302"/>
      <c r="BR81" s="302"/>
      <c r="BS81" s="302"/>
      <c r="BT81" s="302"/>
      <c r="BU81" s="302"/>
      <c r="BV81" s="302"/>
      <c r="BW81" s="302"/>
    </row>
    <row r="82" spans="1:75" ht="15">
      <c r="A82" s="13"/>
      <c r="B82" s="13"/>
      <c r="C82" s="47"/>
      <c r="D82" s="13"/>
      <c r="E82" s="319" t="s">
        <v>136</v>
      </c>
      <c r="F82" s="13"/>
      <c r="G82" s="112" t="e">
        <f>+G80+G81</f>
        <v>#REF!</v>
      </c>
      <c r="H82" s="112" t="e">
        <f>+H80+H81</f>
        <v>#REF!</v>
      </c>
      <c r="I82" s="112" t="e">
        <f>+I80+I81</f>
        <v>#REF!</v>
      </c>
      <c r="J82" s="112" t="e">
        <f>+J80+J81</f>
        <v>#REF!</v>
      </c>
      <c r="K82" s="112" t="e">
        <f aca="true" t="shared" si="14" ref="K82:R82">+K80+K81</f>
        <v>#REF!</v>
      </c>
      <c r="L82" s="112" t="e">
        <f t="shared" si="14"/>
        <v>#REF!</v>
      </c>
      <c r="M82" s="112">
        <f t="shared" si="14"/>
        <v>0</v>
      </c>
      <c r="N82" s="112" t="e">
        <f t="shared" si="14"/>
        <v>#REF!</v>
      </c>
      <c r="O82" s="112" t="e">
        <f t="shared" si="14"/>
        <v>#REF!</v>
      </c>
      <c r="P82" s="112" t="e">
        <f t="shared" si="14"/>
        <v>#REF!</v>
      </c>
      <c r="Q82" s="112" t="e">
        <f t="shared" si="14"/>
        <v>#REF!</v>
      </c>
      <c r="R82" s="112" t="e">
        <f t="shared" si="14"/>
        <v>#REF!</v>
      </c>
      <c r="S82" s="112" t="e">
        <f aca="true" t="shared" si="15" ref="S82:AH82">+S80+S81</f>
        <v>#REF!</v>
      </c>
      <c r="T82" s="112" t="e">
        <f t="shared" si="15"/>
        <v>#REF!</v>
      </c>
      <c r="U82" s="112" t="e">
        <f t="shared" si="15"/>
        <v>#REF!</v>
      </c>
      <c r="V82" s="112" t="e">
        <f t="shared" si="15"/>
        <v>#REF!</v>
      </c>
      <c r="W82" s="112" t="e">
        <f t="shared" si="15"/>
        <v>#REF!</v>
      </c>
      <c r="X82" s="112" t="e">
        <f t="shared" si="15"/>
        <v>#REF!</v>
      </c>
      <c r="Y82" s="112" t="e">
        <f t="shared" si="15"/>
        <v>#REF!</v>
      </c>
      <c r="Z82" s="112">
        <f t="shared" si="15"/>
        <v>0</v>
      </c>
      <c r="AA82" s="112">
        <f t="shared" si="15"/>
        <v>0</v>
      </c>
      <c r="AB82" s="112">
        <f t="shared" si="15"/>
        <v>0</v>
      </c>
      <c r="AC82" s="112">
        <f t="shared" si="15"/>
        <v>0</v>
      </c>
      <c r="AD82" s="112">
        <f t="shared" si="15"/>
        <v>0</v>
      </c>
      <c r="AE82" s="112">
        <f t="shared" si="15"/>
        <v>0</v>
      </c>
      <c r="AF82" s="112">
        <f t="shared" si="15"/>
        <v>0</v>
      </c>
      <c r="AG82" s="112" t="e">
        <f t="shared" si="15"/>
        <v>#REF!</v>
      </c>
      <c r="AH82" s="112">
        <f t="shared" si="15"/>
        <v>0</v>
      </c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  <c r="BT82" s="302"/>
      <c r="BU82" s="302"/>
      <c r="BV82" s="302"/>
      <c r="BW82" s="302"/>
    </row>
    <row r="83" spans="1:25" ht="15">
      <c r="A83" s="14"/>
      <c r="B83" s="14"/>
      <c r="C83" s="14"/>
      <c r="D83" s="14"/>
      <c r="E83" s="317"/>
      <c r="F83" s="39"/>
      <c r="G83" s="42"/>
      <c r="K83" s="14"/>
      <c r="L83" s="42"/>
      <c r="Q83" s="14"/>
      <c r="R83" s="42"/>
      <c r="Y83" s="14"/>
    </row>
    <row r="84" spans="1:25" ht="15">
      <c r="A84" s="14"/>
      <c r="B84" s="14"/>
      <c r="C84" s="14"/>
      <c r="D84" s="14"/>
      <c r="E84" s="317"/>
      <c r="F84" s="14"/>
      <c r="G84" s="14"/>
      <c r="K84" s="14"/>
      <c r="L84" s="14"/>
      <c r="Q84" s="14"/>
      <c r="R84" s="14"/>
      <c r="Y84" s="14"/>
    </row>
    <row r="85" spans="1:17" ht="15">
      <c r="A85" s="14"/>
      <c r="B85" s="14"/>
      <c r="C85" s="14"/>
      <c r="D85" s="14"/>
      <c r="E85" s="317"/>
      <c r="F85" s="14"/>
      <c r="G85" s="14"/>
      <c r="K85" s="14"/>
      <c r="L85" s="14"/>
      <c r="Q85" s="14"/>
    </row>
    <row r="86" spans="1:17" ht="15">
      <c r="A86" s="14"/>
      <c r="B86" s="14"/>
      <c r="C86" s="14"/>
      <c r="D86" s="14"/>
      <c r="E86" s="317"/>
      <c r="F86" s="14"/>
      <c r="G86" s="14"/>
      <c r="K86" s="14"/>
      <c r="L86" s="14"/>
      <c r="Q86" s="14"/>
    </row>
    <row r="87" spans="1:17" ht="15">
      <c r="A87" s="14"/>
      <c r="B87" s="14"/>
      <c r="C87" s="14"/>
      <c r="D87" s="14"/>
      <c r="E87" s="317"/>
      <c r="F87" s="14"/>
      <c r="G87" s="14"/>
      <c r="K87" s="14"/>
      <c r="L87" s="14"/>
      <c r="Q87" s="14"/>
    </row>
    <row r="88" spans="1:17" ht="15">
      <c r="A88" s="14"/>
      <c r="B88" s="14"/>
      <c r="C88" s="14"/>
      <c r="D88" s="14"/>
      <c r="E88" s="317"/>
      <c r="F88" s="14"/>
      <c r="G88" s="14"/>
      <c r="K88" s="14"/>
      <c r="L88" s="14"/>
      <c r="Q88" s="14"/>
    </row>
    <row r="89" spans="1:17" ht="15">
      <c r="A89" s="14"/>
      <c r="B89" s="14"/>
      <c r="C89" s="14"/>
      <c r="D89" s="14"/>
      <c r="E89" s="317"/>
      <c r="F89" s="14"/>
      <c r="G89" s="14"/>
      <c r="K89" s="14"/>
      <c r="L89" s="14"/>
      <c r="Q89" s="14"/>
    </row>
    <row r="90" spans="1:17" ht="15">
      <c r="A90" s="14"/>
      <c r="B90" s="14"/>
      <c r="C90" s="14"/>
      <c r="D90" s="14"/>
      <c r="E90" s="317"/>
      <c r="F90" s="14"/>
      <c r="G90" s="14"/>
      <c r="K90" s="14"/>
      <c r="L90" s="14"/>
      <c r="Q90" s="14"/>
    </row>
    <row r="91" spans="1:17" ht="15">
      <c r="A91" s="14"/>
      <c r="B91" s="14"/>
      <c r="C91" s="14"/>
      <c r="D91" s="14"/>
      <c r="E91" s="317"/>
      <c r="F91" s="14"/>
      <c r="G91" s="14"/>
      <c r="K91" s="14"/>
      <c r="L91" s="14"/>
      <c r="Q91" s="14"/>
    </row>
    <row r="92" spans="1:17" ht="15">
      <c r="A92" s="14"/>
      <c r="B92" s="14"/>
      <c r="C92" s="14"/>
      <c r="D92" s="14"/>
      <c r="E92" s="317"/>
      <c r="F92" s="14"/>
      <c r="G92" s="14"/>
      <c r="K92" s="14"/>
      <c r="L92" s="14"/>
      <c r="Q92" s="14"/>
    </row>
    <row r="93" spans="1:12" ht="15">
      <c r="A93" s="14"/>
      <c r="B93" s="14"/>
      <c r="C93" s="14"/>
      <c r="D93" s="14"/>
      <c r="E93" s="317"/>
      <c r="F93" s="14"/>
      <c r="G93" s="14"/>
      <c r="L93" s="14"/>
    </row>
    <row r="94" spans="1:12" ht="15">
      <c r="A94" s="14"/>
      <c r="B94" s="14"/>
      <c r="C94" s="14"/>
      <c r="D94" s="14"/>
      <c r="E94" s="317"/>
      <c r="F94" s="14"/>
      <c r="G94" s="14"/>
      <c r="L94" s="14"/>
    </row>
    <row r="95" spans="1:12" ht="15">
      <c r="A95" s="14"/>
      <c r="B95" s="14"/>
      <c r="C95" s="14"/>
      <c r="D95" s="14"/>
      <c r="E95" s="317"/>
      <c r="F95" s="14"/>
      <c r="G95" s="14"/>
      <c r="L95" s="14"/>
    </row>
    <row r="96" spans="1:12" ht="15">
      <c r="A96" s="14"/>
      <c r="B96" s="14"/>
      <c r="C96" s="14"/>
      <c r="D96" s="14"/>
      <c r="E96" s="317"/>
      <c r="F96" s="14"/>
      <c r="G96" s="14"/>
      <c r="L96" s="14"/>
    </row>
    <row r="97" spans="1:12" ht="15">
      <c r="A97" s="14"/>
      <c r="B97" s="14"/>
      <c r="C97" s="14"/>
      <c r="D97" s="14"/>
      <c r="E97" s="317"/>
      <c r="F97" s="14"/>
      <c r="G97" s="14"/>
      <c r="L97" s="14"/>
    </row>
    <row r="98" spans="1:12" ht="15">
      <c r="A98" s="14"/>
      <c r="B98" s="14"/>
      <c r="C98" s="14"/>
      <c r="D98" s="14"/>
      <c r="E98" s="317"/>
      <c r="F98" s="14"/>
      <c r="G98" s="14"/>
      <c r="L98" s="14"/>
    </row>
    <row r="99" spans="1:12" ht="15">
      <c r="A99" s="14"/>
      <c r="B99" s="14"/>
      <c r="C99" s="14"/>
      <c r="D99" s="14"/>
      <c r="E99" s="317"/>
      <c r="F99" s="14"/>
      <c r="G99" s="14"/>
      <c r="L99" s="14"/>
    </row>
    <row r="100" spans="1:12" ht="15">
      <c r="A100" s="14"/>
      <c r="B100" s="14"/>
      <c r="C100" s="14"/>
      <c r="D100" s="14"/>
      <c r="E100" s="317"/>
      <c r="F100" s="14"/>
      <c r="G100" s="14"/>
      <c r="L100" s="14"/>
    </row>
    <row r="101" spans="1:12" ht="15">
      <c r="A101" s="14"/>
      <c r="B101" s="14"/>
      <c r="C101" s="14"/>
      <c r="D101" s="14"/>
      <c r="E101" s="317"/>
      <c r="F101" s="14"/>
      <c r="G101" s="14"/>
      <c r="L101" s="14"/>
    </row>
    <row r="102" spans="1:12" ht="15">
      <c r="A102" s="14"/>
      <c r="B102" s="14"/>
      <c r="C102" s="14"/>
      <c r="D102" s="14"/>
      <c r="E102" s="317"/>
      <c r="F102" s="14"/>
      <c r="G102" s="14"/>
      <c r="L102" s="14"/>
    </row>
    <row r="103" spans="1:12" ht="15">
      <c r="A103" s="14"/>
      <c r="B103" s="14"/>
      <c r="C103" s="14"/>
      <c r="D103" s="14"/>
      <c r="E103" s="317"/>
      <c r="F103" s="14"/>
      <c r="G103" s="14"/>
      <c r="L103" s="14"/>
    </row>
    <row r="104" spans="1:12" ht="15">
      <c r="A104" s="14"/>
      <c r="B104" s="14"/>
      <c r="C104" s="14"/>
      <c r="D104" s="14"/>
      <c r="E104" s="317"/>
      <c r="F104" s="14"/>
      <c r="G104" s="14"/>
      <c r="L104" s="14"/>
    </row>
    <row r="105" spans="1:12" ht="15">
      <c r="A105" s="14"/>
      <c r="B105" s="14"/>
      <c r="C105" s="14"/>
      <c r="D105" s="14"/>
      <c r="E105" s="317"/>
      <c r="F105" s="14"/>
      <c r="G105" s="14"/>
      <c r="L105" s="14"/>
    </row>
    <row r="106" spans="1:12" ht="15">
      <c r="A106" s="14"/>
      <c r="B106" s="14"/>
      <c r="C106" s="14"/>
      <c r="D106" s="14"/>
      <c r="E106" s="317"/>
      <c r="F106" s="14"/>
      <c r="G106" s="14"/>
      <c r="L106" s="14"/>
    </row>
    <row r="107" spans="1:12" ht="15">
      <c r="A107" s="14"/>
      <c r="B107" s="14"/>
      <c r="C107" s="14"/>
      <c r="D107" s="14"/>
      <c r="E107" s="317"/>
      <c r="F107" s="14"/>
      <c r="G107" s="14"/>
      <c r="L107" s="14"/>
    </row>
    <row r="108" spans="1:12" ht="17.25">
      <c r="A108" s="304"/>
      <c r="B108" s="305"/>
      <c r="C108" s="14"/>
      <c r="D108" s="14"/>
      <c r="E108" s="317"/>
      <c r="F108" s="14"/>
      <c r="G108" s="14"/>
      <c r="L108" s="14"/>
    </row>
    <row r="109" spans="1:12" ht="15">
      <c r="A109" s="26"/>
      <c r="B109" s="305"/>
      <c r="C109" s="14"/>
      <c r="D109" s="14"/>
      <c r="E109" s="317"/>
      <c r="F109" s="14"/>
      <c r="G109" s="14"/>
      <c r="L109" s="14"/>
    </row>
    <row r="110" spans="1:12" ht="18">
      <c r="A110" s="27"/>
      <c r="B110" s="14"/>
      <c r="C110" s="14"/>
      <c r="D110" s="14"/>
      <c r="E110" s="317"/>
      <c r="F110" s="14"/>
      <c r="G110" s="14"/>
      <c r="L110" s="14"/>
    </row>
    <row r="111" spans="1:12" ht="15">
      <c r="A111" s="14"/>
      <c r="B111" s="14"/>
      <c r="C111" s="14"/>
      <c r="D111" s="14"/>
      <c r="E111" s="320"/>
      <c r="F111" s="14"/>
      <c r="G111" s="14"/>
      <c r="L111" s="14"/>
    </row>
    <row r="112" spans="1:12" ht="15">
      <c r="A112" s="14"/>
      <c r="B112" s="14"/>
      <c r="C112" s="14"/>
      <c r="D112" s="14"/>
      <c r="E112" s="317"/>
      <c r="F112" s="14"/>
      <c r="G112" s="14"/>
      <c r="L112" s="14"/>
    </row>
    <row r="113" spans="1:12" ht="15">
      <c r="A113" s="14"/>
      <c r="B113" s="14"/>
      <c r="C113" s="14"/>
      <c r="D113" s="14"/>
      <c r="E113" s="317"/>
      <c r="F113" s="14"/>
      <c r="G113" s="14"/>
      <c r="L113" s="14"/>
    </row>
    <row r="114" spans="1:12" ht="15">
      <c r="A114" s="14"/>
      <c r="B114" s="14"/>
      <c r="C114" s="14"/>
      <c r="D114" s="14"/>
      <c r="E114" s="317"/>
      <c r="F114" s="14"/>
      <c r="G114" s="14"/>
      <c r="L114" s="14"/>
    </row>
    <row r="115" spans="1:12" ht="15">
      <c r="A115" s="14"/>
      <c r="B115" s="14"/>
      <c r="C115" s="14"/>
      <c r="D115" s="14"/>
      <c r="E115" s="317"/>
      <c r="F115" s="14"/>
      <c r="G115" s="14"/>
      <c r="L115" s="14"/>
    </row>
    <row r="116" spans="1:12" ht="15">
      <c r="A116" s="43"/>
      <c r="B116" s="14"/>
      <c r="C116" s="14"/>
      <c r="D116" s="14"/>
      <c r="E116" s="321"/>
      <c r="F116" s="14"/>
      <c r="G116" s="14"/>
      <c r="L116" s="14"/>
    </row>
    <row r="117" spans="1:12" ht="15">
      <c r="A117" s="14"/>
      <c r="B117" s="14"/>
      <c r="C117" s="14"/>
      <c r="D117" s="14"/>
      <c r="E117" s="322"/>
      <c r="F117" s="14"/>
      <c r="G117" s="14"/>
      <c r="L117" s="14"/>
    </row>
    <row r="118" spans="1:12" ht="15">
      <c r="A118" s="14"/>
      <c r="B118" s="14"/>
      <c r="C118" s="14"/>
      <c r="D118" s="14"/>
      <c r="E118" s="317"/>
      <c r="F118" s="14"/>
      <c r="G118" s="14"/>
      <c r="L118" s="14"/>
    </row>
    <row r="119" spans="1:12" ht="18">
      <c r="A119" s="49"/>
      <c r="B119" s="14"/>
      <c r="C119" s="14"/>
      <c r="D119" s="14"/>
      <c r="E119" s="317"/>
      <c r="F119" s="14"/>
      <c r="G119" s="14"/>
      <c r="L119" s="14"/>
    </row>
    <row r="120" spans="1:12" ht="15">
      <c r="A120" s="14"/>
      <c r="B120" s="14"/>
      <c r="C120" s="14"/>
      <c r="D120" s="14"/>
      <c r="E120" s="317"/>
      <c r="F120" s="14"/>
      <c r="G120" s="14"/>
      <c r="L120" s="14"/>
    </row>
    <row r="121" spans="1:12" ht="15">
      <c r="A121" s="14"/>
      <c r="B121" s="14"/>
      <c r="C121" s="14"/>
      <c r="D121" s="14"/>
      <c r="E121" s="317"/>
      <c r="F121" s="14"/>
      <c r="G121" s="14"/>
      <c r="L121" s="14"/>
    </row>
    <row r="122" spans="1:12" ht="15">
      <c r="A122" s="14"/>
      <c r="B122" s="14"/>
      <c r="C122" s="14"/>
      <c r="D122" s="14"/>
      <c r="E122" s="317"/>
      <c r="F122" s="14"/>
      <c r="G122" s="14"/>
      <c r="L122" s="14"/>
    </row>
    <row r="123" spans="1:12" ht="15">
      <c r="A123" s="14"/>
      <c r="B123" s="14"/>
      <c r="C123" s="14"/>
      <c r="D123" s="14"/>
      <c r="E123" s="317"/>
      <c r="F123" s="14"/>
      <c r="G123" s="14"/>
      <c r="L123" s="14"/>
    </row>
    <row r="124" spans="1:12" ht="15">
      <c r="A124" s="14"/>
      <c r="B124" s="14"/>
      <c r="C124" s="14"/>
      <c r="D124" s="14"/>
      <c r="E124" s="317"/>
      <c r="F124" s="14"/>
      <c r="G124" s="14"/>
      <c r="L124" s="14"/>
    </row>
    <row r="125" spans="1:12" ht="15">
      <c r="A125" s="14"/>
      <c r="B125" s="14"/>
      <c r="C125" s="14"/>
      <c r="D125" s="14"/>
      <c r="E125" s="317"/>
      <c r="F125" s="14"/>
      <c r="G125" s="14"/>
      <c r="L125" s="14"/>
    </row>
    <row r="126" spans="1:12" ht="15">
      <c r="A126" s="14"/>
      <c r="B126" s="14"/>
      <c r="C126" s="14"/>
      <c r="D126" s="14"/>
      <c r="E126" s="317"/>
      <c r="F126" s="14"/>
      <c r="G126" s="14"/>
      <c r="L126" s="14"/>
    </row>
    <row r="127" spans="1:12" ht="15">
      <c r="A127" s="14"/>
      <c r="B127" s="14"/>
      <c r="C127" s="14"/>
      <c r="D127" s="14"/>
      <c r="E127" s="317"/>
      <c r="F127" s="14"/>
      <c r="G127" s="14"/>
      <c r="L127" s="14"/>
    </row>
    <row r="128" spans="1:12" ht="15">
      <c r="A128" s="14"/>
      <c r="B128" s="14"/>
      <c r="C128" s="14"/>
      <c r="D128" s="14"/>
      <c r="E128" s="317"/>
      <c r="F128" s="14"/>
      <c r="G128" s="14"/>
      <c r="L128" s="14"/>
    </row>
    <row r="129" spans="1:12" ht="15">
      <c r="A129" s="14"/>
      <c r="B129" s="14"/>
      <c r="C129" s="14"/>
      <c r="D129" s="14"/>
      <c r="E129" s="317"/>
      <c r="F129" s="14"/>
      <c r="G129" s="14"/>
      <c r="L129" s="14"/>
    </row>
    <row r="130" spans="1:12" ht="15">
      <c r="A130" s="14"/>
      <c r="B130" s="14"/>
      <c r="C130" s="14"/>
      <c r="D130" s="14"/>
      <c r="E130" s="317"/>
      <c r="F130" s="14"/>
      <c r="G130" s="14"/>
      <c r="L130" s="14"/>
    </row>
    <row r="131" spans="1:12" ht="15">
      <c r="A131" s="14"/>
      <c r="B131" s="14"/>
      <c r="C131" s="14"/>
      <c r="D131" s="14"/>
      <c r="E131" s="14"/>
      <c r="F131" s="14"/>
      <c r="G131" s="14"/>
      <c r="L131" s="14"/>
    </row>
    <row r="132" spans="1:12" ht="15">
      <c r="A132" s="14"/>
      <c r="B132" s="14"/>
      <c r="C132" s="14"/>
      <c r="D132" s="14"/>
      <c r="E132" s="14"/>
      <c r="F132" s="14"/>
      <c r="G132" s="14"/>
      <c r="L132" s="14"/>
    </row>
    <row r="133" spans="1:12" ht="15">
      <c r="A133" s="14"/>
      <c r="B133" s="14"/>
      <c r="C133" s="14"/>
      <c r="D133" s="14"/>
      <c r="E133" s="14"/>
      <c r="F133" s="14"/>
      <c r="G133" s="14"/>
      <c r="L133" s="14"/>
    </row>
    <row r="134" spans="1:12" ht="15">
      <c r="A134" s="14"/>
      <c r="B134" s="14"/>
      <c r="C134" s="14"/>
      <c r="D134" s="14"/>
      <c r="E134" s="14"/>
      <c r="F134" s="14"/>
      <c r="G134" s="14"/>
      <c r="L134" s="14"/>
    </row>
    <row r="135" spans="1:12" ht="15">
      <c r="A135" s="14"/>
      <c r="B135" s="14"/>
      <c r="C135" s="14"/>
      <c r="D135" s="14"/>
      <c r="E135" s="14"/>
      <c r="F135" s="14"/>
      <c r="G135" s="14"/>
      <c r="L135" s="14"/>
    </row>
    <row r="136" spans="1:12" ht="15">
      <c r="A136" s="14"/>
      <c r="B136" s="14"/>
      <c r="C136" s="14"/>
      <c r="D136" s="14"/>
      <c r="E136" s="14"/>
      <c r="F136" s="14"/>
      <c r="G136" s="14"/>
      <c r="L136" s="14"/>
    </row>
    <row r="137" spans="1:12" ht="15">
      <c r="A137" s="14"/>
      <c r="B137" s="14"/>
      <c r="C137" s="14"/>
      <c r="D137" s="14"/>
      <c r="E137" s="14"/>
      <c r="F137" s="14"/>
      <c r="G137" s="14"/>
      <c r="L137" s="14"/>
    </row>
    <row r="138" spans="1:12" ht="15">
      <c r="A138" s="14"/>
      <c r="B138" s="14"/>
      <c r="C138" s="14"/>
      <c r="D138" s="14"/>
      <c r="E138" s="14"/>
      <c r="F138" s="14"/>
      <c r="G138" s="14"/>
      <c r="L138" s="14"/>
    </row>
    <row r="139" spans="1:12" ht="15">
      <c r="A139" s="14"/>
      <c r="B139" s="14"/>
      <c r="C139" s="14"/>
      <c r="D139" s="14"/>
      <c r="E139" s="14"/>
      <c r="F139" s="14"/>
      <c r="G139" s="14"/>
      <c r="L139" s="14"/>
    </row>
    <row r="140" spans="1:12" ht="15">
      <c r="A140" s="14"/>
      <c r="B140" s="14"/>
      <c r="C140" s="14"/>
      <c r="D140" s="14"/>
      <c r="E140" s="14"/>
      <c r="F140" s="14"/>
      <c r="G140" s="14"/>
      <c r="L140" s="14"/>
    </row>
    <row r="141" spans="1:12" ht="15">
      <c r="A141" s="14"/>
      <c r="B141" s="14"/>
      <c r="C141" s="14"/>
      <c r="D141" s="14"/>
      <c r="E141" s="14"/>
      <c r="F141" s="14"/>
      <c r="G141" s="14"/>
      <c r="L141" s="14"/>
    </row>
    <row r="142" spans="1:12" ht="15">
      <c r="A142" s="14"/>
      <c r="B142" s="14"/>
      <c r="C142" s="14"/>
      <c r="D142" s="14"/>
      <c r="E142" s="14"/>
      <c r="F142" s="14"/>
      <c r="G142" s="14"/>
      <c r="L142" s="14"/>
    </row>
    <row r="143" spans="1:12" ht="15">
      <c r="A143" s="14"/>
      <c r="B143" s="14"/>
      <c r="C143" s="14"/>
      <c r="D143" s="14"/>
      <c r="E143" s="14"/>
      <c r="F143" s="14"/>
      <c r="G143" s="14"/>
      <c r="L143" s="14"/>
    </row>
    <row r="144" spans="1:12" ht="15">
      <c r="A144" s="14"/>
      <c r="B144" s="14"/>
      <c r="C144" s="14"/>
      <c r="D144" s="14"/>
      <c r="E144" s="14"/>
      <c r="F144" s="14"/>
      <c r="G144" s="14"/>
      <c r="L144" s="14"/>
    </row>
    <row r="145" spans="1:12" ht="15">
      <c r="A145" s="14"/>
      <c r="B145" s="14"/>
      <c r="C145" s="14"/>
      <c r="D145" s="14"/>
      <c r="E145" s="14"/>
      <c r="F145" s="14"/>
      <c r="G145" s="14"/>
      <c r="L145" s="14"/>
    </row>
    <row r="146" spans="1:12" ht="15">
      <c r="A146" s="14"/>
      <c r="B146" s="14"/>
      <c r="C146" s="14"/>
      <c r="D146" s="14"/>
      <c r="E146" s="14"/>
      <c r="F146" s="14"/>
      <c r="G146" s="14"/>
      <c r="L146" s="14"/>
    </row>
    <row r="147" spans="1:12" ht="15">
      <c r="A147" s="14"/>
      <c r="B147" s="14"/>
      <c r="C147" s="14"/>
      <c r="D147" s="14"/>
      <c r="E147" s="14"/>
      <c r="F147" s="14"/>
      <c r="G147" s="14"/>
      <c r="L147" s="14"/>
    </row>
    <row r="148" spans="1:12" ht="15">
      <c r="A148" s="14"/>
      <c r="B148" s="14"/>
      <c r="C148" s="14"/>
      <c r="D148" s="14"/>
      <c r="E148" s="14"/>
      <c r="F148" s="14"/>
      <c r="G148" s="14"/>
      <c r="L148" s="14"/>
    </row>
    <row r="149" spans="1:12" ht="15">
      <c r="A149" s="14"/>
      <c r="B149" s="14"/>
      <c r="C149" s="14"/>
      <c r="D149" s="14"/>
      <c r="E149" s="14"/>
      <c r="F149" s="14"/>
      <c r="G149" s="14"/>
      <c r="L149" s="14"/>
    </row>
    <row r="150" spans="1:12" ht="15">
      <c r="A150" s="14"/>
      <c r="B150" s="14"/>
      <c r="C150" s="14"/>
      <c r="D150" s="14"/>
      <c r="E150" s="14"/>
      <c r="F150" s="14"/>
      <c r="G150" s="14"/>
      <c r="L150" s="14"/>
    </row>
    <row r="151" spans="1:12" ht="15">
      <c r="A151" s="14"/>
      <c r="B151" s="14"/>
      <c r="C151" s="14"/>
      <c r="D151" s="14"/>
      <c r="E151" s="14"/>
      <c r="F151" s="14"/>
      <c r="G151" s="14"/>
      <c r="L151" s="14"/>
    </row>
    <row r="152" spans="1:12" ht="15">
      <c r="A152" s="14"/>
      <c r="B152" s="14"/>
      <c r="C152" s="14"/>
      <c r="D152" s="14"/>
      <c r="E152" s="14"/>
      <c r="F152" s="14"/>
      <c r="G152" s="14"/>
      <c r="L152" s="14"/>
    </row>
    <row r="153" spans="1:12" ht="15">
      <c r="A153" s="14"/>
      <c r="B153" s="14"/>
      <c r="C153" s="14"/>
      <c r="D153" s="14"/>
      <c r="E153" s="14"/>
      <c r="F153" s="14"/>
      <c r="G153" s="14"/>
      <c r="L153" s="14"/>
    </row>
    <row r="154" spans="1:12" ht="15">
      <c r="A154" s="14"/>
      <c r="B154" s="14"/>
      <c r="C154" s="14"/>
      <c r="D154" s="14"/>
      <c r="E154" s="14"/>
      <c r="F154" s="14"/>
      <c r="G154" s="14"/>
      <c r="L154" s="14"/>
    </row>
    <row r="155" spans="1:12" ht="15">
      <c r="A155" s="14"/>
      <c r="B155" s="14"/>
      <c r="C155" s="14"/>
      <c r="D155" s="14"/>
      <c r="E155" s="14"/>
      <c r="F155" s="14"/>
      <c r="G155" s="14"/>
      <c r="L155" s="14"/>
    </row>
    <row r="156" spans="1:12" ht="15">
      <c r="A156" s="14"/>
      <c r="B156" s="14"/>
      <c r="C156" s="14"/>
      <c r="D156" s="14"/>
      <c r="E156" s="14"/>
      <c r="F156" s="14"/>
      <c r="G156" s="14"/>
      <c r="L156" s="14"/>
    </row>
    <row r="157" spans="1:12" ht="15">
      <c r="A157" s="14"/>
      <c r="B157" s="14"/>
      <c r="C157" s="14"/>
      <c r="D157" s="14"/>
      <c r="E157" s="14"/>
      <c r="F157" s="14"/>
      <c r="G157" s="14"/>
      <c r="L157" s="14"/>
    </row>
    <row r="158" spans="1:12" ht="15">
      <c r="A158" s="14"/>
      <c r="B158" s="14"/>
      <c r="C158" s="14"/>
      <c r="D158" s="14"/>
      <c r="E158" s="14"/>
      <c r="F158" s="14"/>
      <c r="G158" s="14"/>
      <c r="L158" s="14"/>
    </row>
    <row r="159" spans="1:12" ht="15">
      <c r="A159" s="14"/>
      <c r="B159" s="14"/>
      <c r="C159" s="14"/>
      <c r="D159" s="14"/>
      <c r="E159" s="14"/>
      <c r="F159" s="14"/>
      <c r="G159" s="14"/>
      <c r="L159" s="14"/>
    </row>
    <row r="160" spans="1:12" ht="15">
      <c r="A160" s="14"/>
      <c r="B160" s="14"/>
      <c r="C160" s="14"/>
      <c r="D160" s="14"/>
      <c r="E160" s="14"/>
      <c r="F160" s="14"/>
      <c r="G160" s="14"/>
      <c r="L160" s="14"/>
    </row>
    <row r="161" spans="1:12" ht="15">
      <c r="A161" s="14"/>
      <c r="B161" s="14"/>
      <c r="C161" s="14"/>
      <c r="D161" s="14"/>
      <c r="E161" s="14"/>
      <c r="F161" s="14"/>
      <c r="G161" s="14"/>
      <c r="L161" s="14"/>
    </row>
    <row r="162" spans="1:12" ht="15">
      <c r="A162" s="14"/>
      <c r="B162" s="14"/>
      <c r="C162" s="14"/>
      <c r="D162" s="14"/>
      <c r="E162" s="14"/>
      <c r="F162" s="14"/>
      <c r="G162" s="14"/>
      <c r="L162" s="14"/>
    </row>
    <row r="163" spans="1:12" ht="15">
      <c r="A163" s="14"/>
      <c r="B163" s="14"/>
      <c r="C163" s="14"/>
      <c r="D163" s="14"/>
      <c r="E163" s="14"/>
      <c r="F163" s="14"/>
      <c r="G163" s="14"/>
      <c r="L163" s="14"/>
    </row>
    <row r="164" spans="1:12" ht="15">
      <c r="A164" s="14"/>
      <c r="B164" s="14"/>
      <c r="C164" s="14"/>
      <c r="D164" s="14"/>
      <c r="E164" s="14"/>
      <c r="F164" s="14"/>
      <c r="G164" s="14"/>
      <c r="L164" s="14"/>
    </row>
    <row r="165" spans="1:12" ht="15">
      <c r="A165" s="14"/>
      <c r="B165" s="14"/>
      <c r="C165" s="14"/>
      <c r="D165" s="14"/>
      <c r="E165" s="14"/>
      <c r="F165" s="14"/>
      <c r="G165" s="14"/>
      <c r="L165" s="14"/>
    </row>
    <row r="166" spans="1:12" ht="15">
      <c r="A166" s="14"/>
      <c r="B166" s="14"/>
      <c r="C166" s="14"/>
      <c r="D166" s="14"/>
      <c r="E166" s="14"/>
      <c r="F166" s="14"/>
      <c r="G166" s="14"/>
      <c r="L166" s="14"/>
    </row>
    <row r="167" spans="1:12" ht="15">
      <c r="A167" s="14"/>
      <c r="B167" s="14"/>
      <c r="C167" s="14"/>
      <c r="D167" s="14"/>
      <c r="E167" s="14"/>
      <c r="F167" s="14"/>
      <c r="G167" s="14"/>
      <c r="L167" s="14"/>
    </row>
    <row r="168" spans="1:12" ht="15">
      <c r="A168" s="14"/>
      <c r="B168" s="14"/>
      <c r="C168" s="14"/>
      <c r="D168" s="14"/>
      <c r="E168" s="14"/>
      <c r="F168" s="14"/>
      <c r="G168" s="14"/>
      <c r="L168" s="14"/>
    </row>
    <row r="169" spans="1:12" ht="15">
      <c r="A169" s="14"/>
      <c r="B169" s="14"/>
      <c r="C169" s="14"/>
      <c r="D169" s="14"/>
      <c r="E169" s="14"/>
      <c r="F169" s="14"/>
      <c r="G169" s="14"/>
      <c r="L169" s="14"/>
    </row>
    <row r="170" spans="1:12" ht="15">
      <c r="A170" s="14"/>
      <c r="B170" s="14"/>
      <c r="C170" s="14"/>
      <c r="D170" s="14"/>
      <c r="E170" s="14"/>
      <c r="F170" s="14"/>
      <c r="G170" s="14"/>
      <c r="L170" s="14"/>
    </row>
    <row r="171" spans="1:12" ht="15">
      <c r="A171" s="14"/>
      <c r="B171" s="14"/>
      <c r="C171" s="14"/>
      <c r="D171" s="14"/>
      <c r="E171" s="14"/>
      <c r="F171" s="14"/>
      <c r="G171" s="14"/>
      <c r="L171" s="14"/>
    </row>
    <row r="172" spans="1:12" ht="15">
      <c r="A172" s="14"/>
      <c r="B172" s="14"/>
      <c r="C172" s="14"/>
      <c r="D172" s="14"/>
      <c r="E172" s="14"/>
      <c r="F172" s="14"/>
      <c r="G172" s="14"/>
      <c r="L172" s="14"/>
    </row>
    <row r="173" spans="1:12" ht="15">
      <c r="A173" s="14"/>
      <c r="B173" s="14"/>
      <c r="C173" s="14"/>
      <c r="D173" s="14"/>
      <c r="E173" s="14"/>
      <c r="F173" s="14"/>
      <c r="G173" s="14"/>
      <c r="L173" s="14"/>
    </row>
    <row r="174" spans="1:12" ht="15">
      <c r="A174" s="14"/>
      <c r="B174" s="14"/>
      <c r="C174" s="14"/>
      <c r="D174" s="14"/>
      <c r="E174" s="14"/>
      <c r="F174" s="14"/>
      <c r="G174" s="14"/>
      <c r="L174" s="14"/>
    </row>
    <row r="175" spans="1:12" ht="15">
      <c r="A175" s="14"/>
      <c r="B175" s="14"/>
      <c r="C175" s="14"/>
      <c r="D175" s="14"/>
      <c r="E175" s="14"/>
      <c r="F175" s="14"/>
      <c r="G175" s="14"/>
      <c r="L175" s="14"/>
    </row>
    <row r="176" spans="1:12" ht="15">
      <c r="A176" s="14"/>
      <c r="B176" s="14"/>
      <c r="C176" s="14"/>
      <c r="D176" s="14"/>
      <c r="E176" s="14"/>
      <c r="F176" s="14"/>
      <c r="G176" s="14"/>
      <c r="L176" s="14"/>
    </row>
    <row r="177" spans="1:12" ht="15">
      <c r="A177" s="14"/>
      <c r="B177" s="14"/>
      <c r="C177" s="14"/>
      <c r="D177" s="14"/>
      <c r="E177" s="14"/>
      <c r="F177" s="14"/>
      <c r="G177" s="14"/>
      <c r="L177" s="14"/>
    </row>
    <row r="178" spans="1:12" ht="15">
      <c r="A178" s="14"/>
      <c r="B178" s="14"/>
      <c r="C178" s="14"/>
      <c r="D178" s="14"/>
      <c r="E178" s="14"/>
      <c r="F178" s="14"/>
      <c r="G178" s="14"/>
      <c r="L178" s="14"/>
    </row>
    <row r="179" spans="1:12" ht="15">
      <c r="A179" s="14"/>
      <c r="B179" s="14"/>
      <c r="C179" s="14"/>
      <c r="D179" s="14"/>
      <c r="E179" s="14"/>
      <c r="F179" s="14"/>
      <c r="G179" s="14"/>
      <c r="L179" s="14"/>
    </row>
    <row r="180" spans="1:12" ht="15">
      <c r="A180" s="14"/>
      <c r="B180" s="14"/>
      <c r="C180" s="14"/>
      <c r="D180" s="14"/>
      <c r="E180" s="14"/>
      <c r="F180" s="14"/>
      <c r="G180" s="14"/>
      <c r="L180" s="14"/>
    </row>
    <row r="181" spans="1:12" ht="15">
      <c r="A181" s="14"/>
      <c r="B181" s="14"/>
      <c r="C181" s="14"/>
      <c r="D181" s="14"/>
      <c r="E181" s="14"/>
      <c r="F181" s="14"/>
      <c r="G181" s="14"/>
      <c r="L181" s="14"/>
    </row>
    <row r="182" spans="1:12" ht="15">
      <c r="A182" s="14"/>
      <c r="B182" s="14"/>
      <c r="C182" s="14"/>
      <c r="D182" s="14"/>
      <c r="E182" s="14"/>
      <c r="F182" s="14"/>
      <c r="G182" s="14"/>
      <c r="L182" s="14"/>
    </row>
    <row r="183" spans="1:12" ht="15">
      <c r="A183" s="14"/>
      <c r="B183" s="14"/>
      <c r="C183" s="14"/>
      <c r="D183" s="14"/>
      <c r="E183" s="14"/>
      <c r="F183" s="14"/>
      <c r="G183" s="14"/>
      <c r="L183" s="14"/>
    </row>
    <row r="184" spans="1:12" ht="15">
      <c r="A184" s="14"/>
      <c r="B184" s="14"/>
      <c r="C184" s="14"/>
      <c r="D184" s="14"/>
      <c r="E184" s="14"/>
      <c r="F184" s="14"/>
      <c r="G184" s="14"/>
      <c r="L184" s="14"/>
    </row>
    <row r="185" spans="1:12" ht="15">
      <c r="A185" s="14"/>
      <c r="B185" s="14"/>
      <c r="C185" s="14"/>
      <c r="D185" s="14"/>
      <c r="E185" s="14"/>
      <c r="F185" s="14"/>
      <c r="G185" s="14"/>
      <c r="L185" s="14"/>
    </row>
    <row r="186" spans="1:12" ht="15">
      <c r="A186" s="14"/>
      <c r="B186" s="14"/>
      <c r="C186" s="14"/>
      <c r="D186" s="14"/>
      <c r="E186" s="14"/>
      <c r="F186" s="14"/>
      <c r="G186" s="14"/>
      <c r="L186" s="14"/>
    </row>
    <row r="187" spans="1:12" ht="15">
      <c r="A187" s="14"/>
      <c r="B187" s="14"/>
      <c r="C187" s="14"/>
      <c r="D187" s="14"/>
      <c r="E187" s="14"/>
      <c r="F187" s="14"/>
      <c r="G187" s="14"/>
      <c r="L187" s="14"/>
    </row>
    <row r="188" spans="1:12" ht="15">
      <c r="A188" s="14"/>
      <c r="B188" s="14"/>
      <c r="C188" s="14"/>
      <c r="D188" s="14"/>
      <c r="E188" s="14"/>
      <c r="F188" s="14"/>
      <c r="G188" s="14"/>
      <c r="L188" s="14"/>
    </row>
    <row r="189" spans="1:12" ht="15">
      <c r="A189" s="14"/>
      <c r="B189" s="14"/>
      <c r="C189" s="14"/>
      <c r="D189" s="14"/>
      <c r="E189" s="14"/>
      <c r="F189" s="14"/>
      <c r="G189" s="14"/>
      <c r="L189" s="14"/>
    </row>
    <row r="190" spans="1:12" ht="15">
      <c r="A190" s="14"/>
      <c r="B190" s="14"/>
      <c r="C190" s="14"/>
      <c r="D190" s="14"/>
      <c r="E190" s="14"/>
      <c r="F190" s="14"/>
      <c r="G190" s="14"/>
      <c r="L190" s="14"/>
    </row>
    <row r="191" spans="1:12" ht="15">
      <c r="A191" s="14"/>
      <c r="B191" s="14"/>
      <c r="C191" s="14"/>
      <c r="D191" s="14"/>
      <c r="E191" s="14"/>
      <c r="F191" s="14"/>
      <c r="G191" s="14"/>
      <c r="L191" s="14"/>
    </row>
    <row r="192" spans="1:12" ht="15">
      <c r="A192" s="14"/>
      <c r="B192" s="14"/>
      <c r="C192" s="14"/>
      <c r="D192" s="14"/>
      <c r="E192" s="14"/>
      <c r="F192" s="14"/>
      <c r="G192" s="14"/>
      <c r="L192" s="14"/>
    </row>
    <row r="193" spans="1:5" ht="15">
      <c r="A193" s="14"/>
      <c r="B193" s="14"/>
      <c r="C193" s="14"/>
      <c r="D193" s="14"/>
      <c r="E193" s="14"/>
    </row>
    <row r="194" spans="1:5" ht="15">
      <c r="A194" s="14"/>
      <c r="B194" s="14"/>
      <c r="C194" s="14"/>
      <c r="D194" s="14"/>
      <c r="E194" s="14"/>
    </row>
    <row r="195" spans="1:5" ht="15">
      <c r="A195" s="14"/>
      <c r="B195" s="14"/>
      <c r="C195" s="14"/>
      <c r="D195" s="14"/>
      <c r="E195" s="14"/>
    </row>
    <row r="196" spans="1:5" ht="15">
      <c r="A196" s="14"/>
      <c r="B196" s="14"/>
      <c r="C196" s="14"/>
      <c r="D196" s="14"/>
      <c r="E196" s="14"/>
    </row>
    <row r="197" spans="1:5" ht="15">
      <c r="A197" s="14"/>
      <c r="B197" s="14"/>
      <c r="C197" s="14"/>
      <c r="D197" s="14"/>
      <c r="E197" s="14"/>
    </row>
    <row r="198" spans="1:5" ht="15">
      <c r="A198" s="14"/>
      <c r="B198" s="14"/>
      <c r="C198" s="14"/>
      <c r="D198" s="14"/>
      <c r="E198" s="14"/>
    </row>
    <row r="199" spans="1:5" ht="15">
      <c r="A199" s="14"/>
      <c r="B199" s="14"/>
      <c r="C199" s="14"/>
      <c r="D199" s="14"/>
      <c r="E199" s="14"/>
    </row>
    <row r="200" spans="1:5" ht="15">
      <c r="A200" s="14"/>
      <c r="B200" s="14"/>
      <c r="C200" s="14"/>
      <c r="D200" s="14"/>
      <c r="E200" s="14"/>
    </row>
    <row r="201" spans="1:5" ht="15">
      <c r="A201" s="14"/>
      <c r="B201" s="14"/>
      <c r="C201" s="14"/>
      <c r="D201" s="14"/>
      <c r="E201" s="14"/>
    </row>
    <row r="202" spans="1:5" ht="15">
      <c r="A202" s="14"/>
      <c r="B202" s="14"/>
      <c r="C202" s="14"/>
      <c r="D202" s="14"/>
      <c r="E202" s="14"/>
    </row>
    <row r="203" spans="1:5" ht="15">
      <c r="A203" s="14"/>
      <c r="B203" s="14"/>
      <c r="C203" s="14"/>
      <c r="D203" s="14"/>
      <c r="E203" s="14"/>
    </row>
    <row r="204" spans="1:5" ht="15">
      <c r="A204" s="14"/>
      <c r="B204" s="14"/>
      <c r="C204" s="14"/>
      <c r="D204" s="14"/>
      <c r="E204" s="14"/>
    </row>
    <row r="205" spans="1:5" ht="15">
      <c r="A205" s="14"/>
      <c r="B205" s="14"/>
      <c r="C205" s="14"/>
      <c r="D205" s="14"/>
      <c r="E205" s="14"/>
    </row>
    <row r="206" spans="1:5" ht="15">
      <c r="A206" s="14"/>
      <c r="B206" s="14"/>
      <c r="C206" s="14"/>
      <c r="D206" s="14"/>
      <c r="E206" s="14"/>
    </row>
    <row r="207" spans="1:5" ht="15">
      <c r="A207" s="14"/>
      <c r="B207" s="14"/>
      <c r="C207" s="14"/>
      <c r="D207" s="14"/>
      <c r="E207" s="14"/>
    </row>
    <row r="208" spans="1:5" ht="15">
      <c r="A208" s="14"/>
      <c r="B208" s="14"/>
      <c r="C208" s="14"/>
      <c r="D208" s="14"/>
      <c r="E208" s="14"/>
    </row>
    <row r="209" spans="1:5" ht="15">
      <c r="A209" s="14"/>
      <c r="B209" s="14"/>
      <c r="C209" s="14"/>
      <c r="D209" s="14"/>
      <c r="E209" s="14"/>
    </row>
    <row r="210" spans="1:5" ht="15">
      <c r="A210" s="14"/>
      <c r="B210" s="14"/>
      <c r="C210" s="14"/>
      <c r="D210" s="14"/>
      <c r="E210" s="14"/>
    </row>
    <row r="211" spans="1:5" ht="15">
      <c r="A211" s="14"/>
      <c r="B211" s="14"/>
      <c r="C211" s="14"/>
      <c r="D211" s="14"/>
      <c r="E211" s="14"/>
    </row>
    <row r="212" spans="1:5" ht="15">
      <c r="A212" s="14"/>
      <c r="B212" s="14"/>
      <c r="C212" s="14"/>
      <c r="D212" s="14"/>
      <c r="E212" s="14"/>
    </row>
    <row r="213" spans="1:5" ht="15">
      <c r="A213" s="14"/>
      <c r="B213" s="14"/>
      <c r="C213" s="14"/>
      <c r="D213" s="14"/>
      <c r="E213" s="14"/>
    </row>
    <row r="214" spans="1:5" ht="15">
      <c r="A214" s="14"/>
      <c r="B214" s="14"/>
      <c r="C214" s="14"/>
      <c r="D214" s="14"/>
      <c r="E214" s="14"/>
    </row>
    <row r="215" spans="1:5" ht="15">
      <c r="A215" s="14"/>
      <c r="B215" s="14"/>
      <c r="C215" s="14"/>
      <c r="D215" s="14"/>
      <c r="E215" s="14"/>
    </row>
    <row r="216" spans="1:5" ht="15">
      <c r="A216" s="14"/>
      <c r="B216" s="14"/>
      <c r="C216" s="14"/>
      <c r="D216" s="14"/>
      <c r="E216" s="14"/>
    </row>
    <row r="217" spans="1:5" ht="15">
      <c r="A217" s="14"/>
      <c r="B217" s="14"/>
      <c r="C217" s="14"/>
      <c r="D217" s="14"/>
      <c r="E217" s="14"/>
    </row>
    <row r="218" spans="1:5" ht="15">
      <c r="A218" s="14"/>
      <c r="B218" s="14"/>
      <c r="C218" s="14"/>
      <c r="D218" s="14"/>
      <c r="E218" s="14"/>
    </row>
    <row r="219" spans="1:5" ht="15">
      <c r="A219" s="14"/>
      <c r="B219" s="14"/>
      <c r="C219" s="14"/>
      <c r="D219" s="14"/>
      <c r="E219" s="14"/>
    </row>
    <row r="220" spans="1:5" ht="15">
      <c r="A220" s="14"/>
      <c r="B220" s="14"/>
      <c r="C220" s="14"/>
      <c r="D220" s="14"/>
      <c r="E220" s="14"/>
    </row>
    <row r="221" spans="1:5" ht="15">
      <c r="A221" s="14"/>
      <c r="B221" s="14"/>
      <c r="C221" s="14"/>
      <c r="D221" s="14"/>
      <c r="E221" s="14"/>
    </row>
    <row r="222" spans="1:5" ht="15">
      <c r="A222" s="14"/>
      <c r="B222" s="14"/>
      <c r="C222" s="14"/>
      <c r="D222" s="14"/>
      <c r="E222" s="14"/>
    </row>
    <row r="223" spans="1:5" ht="15">
      <c r="A223" s="14"/>
      <c r="B223" s="14"/>
      <c r="C223" s="14"/>
      <c r="D223" s="14"/>
      <c r="E223" s="14"/>
    </row>
    <row r="224" spans="1:5" ht="15">
      <c r="A224" s="14"/>
      <c r="B224" s="14"/>
      <c r="C224" s="14"/>
      <c r="D224" s="14"/>
      <c r="E224" s="14"/>
    </row>
    <row r="225" spans="1:5" ht="15">
      <c r="A225" s="14"/>
      <c r="B225" s="14"/>
      <c r="C225" s="14"/>
      <c r="D225" s="14"/>
      <c r="E225" s="14"/>
    </row>
    <row r="226" spans="1:5" ht="15">
      <c r="A226" s="14"/>
      <c r="B226" s="14"/>
      <c r="C226" s="14"/>
      <c r="D226" s="14"/>
      <c r="E226" s="14"/>
    </row>
    <row r="227" spans="1:5" ht="15">
      <c r="A227" s="14"/>
      <c r="B227" s="14"/>
      <c r="C227" s="14"/>
      <c r="D227" s="14"/>
      <c r="E227" s="14"/>
    </row>
    <row r="228" spans="1:5" ht="15">
      <c r="A228" s="14"/>
      <c r="B228" s="14"/>
      <c r="C228" s="14"/>
      <c r="D228" s="14"/>
      <c r="E228" s="14"/>
    </row>
    <row r="229" spans="1:5" ht="15">
      <c r="A229" s="14"/>
      <c r="B229" s="14"/>
      <c r="C229" s="14"/>
      <c r="D229" s="14"/>
      <c r="E229" s="14"/>
    </row>
    <row r="230" spans="1:5" ht="15">
      <c r="A230" s="14"/>
      <c r="B230" s="14"/>
      <c r="C230" s="14"/>
      <c r="D230" s="14"/>
      <c r="E230" s="14"/>
    </row>
    <row r="231" spans="1:5" ht="15">
      <c r="A231" s="14"/>
      <c r="B231" s="14"/>
      <c r="C231" s="14"/>
      <c r="D231" s="14"/>
      <c r="E231" s="14"/>
    </row>
    <row r="232" spans="1:5" ht="15">
      <c r="A232" s="14"/>
      <c r="B232" s="14"/>
      <c r="C232" s="14"/>
      <c r="D232" s="14"/>
      <c r="E232" s="14"/>
    </row>
    <row r="233" spans="1:5" ht="15">
      <c r="A233" s="14"/>
      <c r="B233" s="14"/>
      <c r="C233" s="14"/>
      <c r="D233" s="14"/>
      <c r="E233" s="14"/>
    </row>
    <row r="234" spans="1:5" ht="15">
      <c r="A234" s="14"/>
      <c r="B234" s="14"/>
      <c r="C234" s="14"/>
      <c r="D234" s="14"/>
      <c r="E234" s="14"/>
    </row>
    <row r="235" spans="1:5" ht="15">
      <c r="A235" s="14"/>
      <c r="B235" s="14"/>
      <c r="C235" s="14"/>
      <c r="D235" s="14"/>
      <c r="E235" s="14"/>
    </row>
    <row r="236" spans="1:5" ht="15">
      <c r="A236" s="14"/>
      <c r="B236" s="14"/>
      <c r="C236" s="14"/>
      <c r="D236" s="14"/>
      <c r="E236" s="14"/>
    </row>
    <row r="237" spans="1:5" ht="15">
      <c r="A237" s="14"/>
      <c r="B237" s="14"/>
      <c r="C237" s="14"/>
      <c r="D237" s="14"/>
      <c r="E237" s="14"/>
    </row>
    <row r="238" spans="1:5" ht="15">
      <c r="A238" s="14"/>
      <c r="B238" s="14"/>
      <c r="C238" s="14"/>
      <c r="D238" s="14"/>
      <c r="E238" s="14"/>
    </row>
    <row r="239" spans="1:5" ht="15">
      <c r="A239" s="14"/>
      <c r="B239" s="14"/>
      <c r="C239" s="14"/>
      <c r="D239" s="14"/>
      <c r="E239" s="14"/>
    </row>
    <row r="240" spans="1:5" ht="15">
      <c r="A240" s="14"/>
      <c r="B240" s="14"/>
      <c r="C240" s="14"/>
      <c r="D240" s="14"/>
      <c r="E240" s="14"/>
    </row>
    <row r="241" spans="1:5" ht="15">
      <c r="A241" s="14"/>
      <c r="B241" s="14"/>
      <c r="C241" s="14"/>
      <c r="D241" s="14"/>
      <c r="E241" s="14"/>
    </row>
    <row r="242" spans="1:5" ht="15">
      <c r="A242" s="14"/>
      <c r="B242" s="14"/>
      <c r="C242" s="14"/>
      <c r="D242" s="14"/>
      <c r="E242" s="14"/>
    </row>
    <row r="243" spans="1:5" ht="15">
      <c r="A243" s="14"/>
      <c r="B243" s="14"/>
      <c r="C243" s="14"/>
      <c r="D243" s="14"/>
      <c r="E243" s="14"/>
    </row>
    <row r="244" spans="1:5" ht="15">
      <c r="A244" s="14"/>
      <c r="B244" s="14"/>
      <c r="C244" s="14"/>
      <c r="D244" s="14"/>
      <c r="E244" s="14"/>
    </row>
    <row r="245" spans="1:5" ht="15">
      <c r="A245" s="14"/>
      <c r="B245" s="14"/>
      <c r="C245" s="14"/>
      <c r="D245" s="14"/>
      <c r="E245" s="14"/>
    </row>
    <row r="246" spans="1:5" ht="15">
      <c r="A246" s="14"/>
      <c r="B246" s="14"/>
      <c r="C246" s="14"/>
      <c r="D246" s="14"/>
      <c r="E246" s="14"/>
    </row>
    <row r="247" spans="1:5" ht="15">
      <c r="A247" s="14"/>
      <c r="B247" s="14"/>
      <c r="C247" s="14"/>
      <c r="D247" s="14"/>
      <c r="E247" s="14"/>
    </row>
    <row r="248" spans="1:5" ht="15">
      <c r="A248" s="14"/>
      <c r="B248" s="14"/>
      <c r="C248" s="14"/>
      <c r="D248" s="14"/>
      <c r="E248" s="14"/>
    </row>
    <row r="249" spans="1:5" ht="15">
      <c r="A249" s="14"/>
      <c r="B249" s="14"/>
      <c r="C249" s="14"/>
      <c r="D249" s="14"/>
      <c r="E249" s="14"/>
    </row>
    <row r="250" spans="1:5" ht="15">
      <c r="A250" s="14"/>
      <c r="B250" s="14"/>
      <c r="C250" s="14"/>
      <c r="D250" s="14"/>
      <c r="E250" s="14"/>
    </row>
    <row r="251" spans="1:5" ht="15">
      <c r="A251" s="14"/>
      <c r="B251" s="14"/>
      <c r="C251" s="14"/>
      <c r="D251" s="14"/>
      <c r="E251" s="14"/>
    </row>
    <row r="252" spans="1:5" ht="15">
      <c r="A252" s="14"/>
      <c r="B252" s="14"/>
      <c r="C252" s="14"/>
      <c r="D252" s="14"/>
      <c r="E252" s="14"/>
    </row>
    <row r="253" spans="1:5" ht="15">
      <c r="A253" s="14"/>
      <c r="B253" s="14"/>
      <c r="C253" s="14"/>
      <c r="D253" s="14"/>
      <c r="E253" s="14"/>
    </row>
    <row r="254" spans="1:5" ht="15">
      <c r="A254" s="14"/>
      <c r="B254" s="14"/>
      <c r="C254" s="14"/>
      <c r="D254" s="14"/>
      <c r="E254" s="14"/>
    </row>
    <row r="255" spans="1:5" ht="15">
      <c r="A255" s="14"/>
      <c r="B255" s="14"/>
      <c r="C255" s="14"/>
      <c r="D255" s="14"/>
      <c r="E255" s="14"/>
    </row>
    <row r="256" spans="1:5" ht="15">
      <c r="A256" s="14"/>
      <c r="B256" s="14"/>
      <c r="C256" s="14"/>
      <c r="D256" s="14"/>
      <c r="E256" s="14"/>
    </row>
    <row r="257" spans="1:5" ht="15">
      <c r="A257" s="14"/>
      <c r="B257" s="14"/>
      <c r="C257" s="14"/>
      <c r="D257" s="14"/>
      <c r="E257" s="14"/>
    </row>
    <row r="258" spans="1:5" ht="15">
      <c r="A258" s="14"/>
      <c r="B258" s="14"/>
      <c r="C258" s="14"/>
      <c r="D258" s="14"/>
      <c r="E258" s="14"/>
    </row>
    <row r="259" spans="1:5" ht="15">
      <c r="A259" s="14"/>
      <c r="B259" s="14"/>
      <c r="C259" s="14"/>
      <c r="D259" s="14"/>
      <c r="E259" s="14"/>
    </row>
    <row r="260" spans="1:5" ht="15">
      <c r="A260" s="14"/>
      <c r="B260" s="14"/>
      <c r="C260" s="14"/>
      <c r="D260" s="14"/>
      <c r="E260" s="14"/>
    </row>
    <row r="261" spans="1:5" ht="15">
      <c r="A261" s="14"/>
      <c r="B261" s="14"/>
      <c r="C261" s="14"/>
      <c r="D261" s="14"/>
      <c r="E261" s="14"/>
    </row>
    <row r="262" spans="1:5" ht="15">
      <c r="A262" s="14"/>
      <c r="B262" s="14"/>
      <c r="C262" s="14"/>
      <c r="D262" s="14"/>
      <c r="E262" s="14"/>
    </row>
    <row r="263" spans="1:5" ht="15">
      <c r="A263" s="14"/>
      <c r="B263" s="14"/>
      <c r="C263" s="14"/>
      <c r="D263" s="14"/>
      <c r="E263" s="14"/>
    </row>
    <row r="264" spans="1:5" ht="15">
      <c r="A264" s="14"/>
      <c r="B264" s="14"/>
      <c r="C264" s="14"/>
      <c r="D264" s="14"/>
      <c r="E264" s="14"/>
    </row>
    <row r="265" spans="1:5" ht="15">
      <c r="A265" s="14"/>
      <c r="B265" s="14"/>
      <c r="C265" s="14"/>
      <c r="D265" s="14"/>
      <c r="E265" s="14"/>
    </row>
    <row r="266" spans="1:5" ht="15">
      <c r="A266" s="14"/>
      <c r="B266" s="14"/>
      <c r="C266" s="14"/>
      <c r="D266" s="14"/>
      <c r="E266" s="14"/>
    </row>
    <row r="267" spans="1:5" ht="15">
      <c r="A267" s="14"/>
      <c r="B267" s="14"/>
      <c r="C267" s="14"/>
      <c r="D267" s="14"/>
      <c r="E267" s="14"/>
    </row>
    <row r="268" spans="1:5" ht="15">
      <c r="A268" s="14"/>
      <c r="B268" s="14"/>
      <c r="C268" s="14"/>
      <c r="D268" s="14"/>
      <c r="E268" s="14"/>
    </row>
    <row r="269" spans="1:5" ht="15">
      <c r="A269" s="14"/>
      <c r="B269" s="14"/>
      <c r="C269" s="14"/>
      <c r="D269" s="14"/>
      <c r="E269" s="14"/>
    </row>
    <row r="270" spans="1:5" ht="15">
      <c r="A270" s="14"/>
      <c r="B270" s="14"/>
      <c r="C270" s="14"/>
      <c r="D270" s="14"/>
      <c r="E270" s="14"/>
    </row>
    <row r="271" spans="1:5" ht="15">
      <c r="A271" s="14"/>
      <c r="B271" s="14"/>
      <c r="C271" s="14"/>
      <c r="D271" s="14"/>
      <c r="E271" s="14"/>
    </row>
    <row r="272" spans="1:5" ht="15">
      <c r="A272" s="14"/>
      <c r="B272" s="14"/>
      <c r="C272" s="14"/>
      <c r="D272" s="14"/>
      <c r="E272" s="14"/>
    </row>
    <row r="273" spans="1:5" ht="15">
      <c r="A273" s="14"/>
      <c r="B273" s="14"/>
      <c r="C273" s="14"/>
      <c r="D273" s="14"/>
      <c r="E273" s="14"/>
    </row>
    <row r="274" spans="1:5" ht="15">
      <c r="A274" s="14"/>
      <c r="B274" s="14"/>
      <c r="C274" s="14"/>
      <c r="D274" s="14"/>
      <c r="E274" s="14"/>
    </row>
    <row r="275" spans="1:5" ht="15">
      <c r="A275" s="14"/>
      <c r="B275" s="14"/>
      <c r="C275" s="14"/>
      <c r="D275" s="14"/>
      <c r="E275" s="14"/>
    </row>
    <row r="276" spans="1:5" ht="15">
      <c r="A276" s="14"/>
      <c r="B276" s="14"/>
      <c r="C276" s="14"/>
      <c r="D276" s="14"/>
      <c r="E276" s="14"/>
    </row>
    <row r="277" spans="1:5" ht="15">
      <c r="A277" s="14"/>
      <c r="B277" s="14"/>
      <c r="C277" s="14"/>
      <c r="D277" s="14"/>
      <c r="E277" s="14"/>
    </row>
    <row r="278" spans="1:5" ht="15">
      <c r="A278" s="14"/>
      <c r="B278" s="14"/>
      <c r="C278" s="14"/>
      <c r="D278" s="14"/>
      <c r="E278" s="14"/>
    </row>
    <row r="279" spans="1:5" ht="15">
      <c r="A279" s="14"/>
      <c r="B279" s="14"/>
      <c r="C279" s="14"/>
      <c r="D279" s="14"/>
      <c r="E279" s="14"/>
    </row>
    <row r="280" spans="1:5" ht="15">
      <c r="A280" s="14"/>
      <c r="B280" s="14"/>
      <c r="C280" s="14"/>
      <c r="D280" s="14"/>
      <c r="E280" s="14"/>
    </row>
    <row r="281" spans="1:5" ht="15">
      <c r="A281" s="14"/>
      <c r="B281" s="14"/>
      <c r="C281" s="14"/>
      <c r="D281" s="14"/>
      <c r="E281" s="14"/>
    </row>
    <row r="282" spans="1:5" ht="15">
      <c r="A282" s="14"/>
      <c r="B282" s="14"/>
      <c r="C282" s="14"/>
      <c r="D282" s="14"/>
      <c r="E282" s="14"/>
    </row>
    <row r="283" spans="1:5" ht="15">
      <c r="A283" s="14"/>
      <c r="B283" s="14"/>
      <c r="C283" s="14"/>
      <c r="D283" s="14"/>
      <c r="E283" s="14"/>
    </row>
    <row r="284" spans="1:5" ht="15">
      <c r="A284" s="14"/>
      <c r="B284" s="14"/>
      <c r="C284" s="14"/>
      <c r="D284" s="14"/>
      <c r="E284" s="14"/>
    </row>
    <row r="285" spans="1:5" ht="15">
      <c r="A285" s="14"/>
      <c r="B285" s="14"/>
      <c r="C285" s="14"/>
      <c r="D285" s="14"/>
      <c r="E285" s="14"/>
    </row>
    <row r="286" spans="1:5" ht="15">
      <c r="A286" s="14"/>
      <c r="B286" s="14"/>
      <c r="C286" s="14"/>
      <c r="D286" s="14"/>
      <c r="E286" s="14"/>
    </row>
    <row r="287" spans="1:5" ht="15">
      <c r="A287" s="14"/>
      <c r="B287" s="14"/>
      <c r="C287" s="14"/>
      <c r="D287" s="14"/>
      <c r="E287" s="14"/>
    </row>
    <row r="288" spans="1:5" ht="15">
      <c r="A288" s="14"/>
      <c r="B288" s="14"/>
      <c r="C288" s="14"/>
      <c r="D288" s="14"/>
      <c r="E288" s="14"/>
    </row>
    <row r="289" spans="1:5" ht="15">
      <c r="A289" s="14"/>
      <c r="B289" s="14"/>
      <c r="C289" s="14"/>
      <c r="D289" s="14"/>
      <c r="E289" s="14"/>
    </row>
    <row r="290" spans="1:5" ht="15">
      <c r="A290" s="14"/>
      <c r="B290" s="14"/>
      <c r="C290" s="14"/>
      <c r="D290" s="14"/>
      <c r="E290" s="14"/>
    </row>
    <row r="291" spans="1:5" ht="15">
      <c r="A291" s="14"/>
      <c r="B291" s="14"/>
      <c r="C291" s="14"/>
      <c r="D291" s="14"/>
      <c r="E291" s="14"/>
    </row>
    <row r="292" spans="1:5" ht="15">
      <c r="A292" s="14"/>
      <c r="B292" s="14"/>
      <c r="C292" s="14"/>
      <c r="D292" s="14"/>
      <c r="E292" s="14"/>
    </row>
    <row r="293" spans="1:5" ht="15">
      <c r="A293" s="14"/>
      <c r="B293" s="14"/>
      <c r="C293" s="14"/>
      <c r="D293" s="14"/>
      <c r="E293" s="14"/>
    </row>
    <row r="294" spans="1:5" ht="15">
      <c r="A294" s="14"/>
      <c r="B294" s="14"/>
      <c r="C294" s="14"/>
      <c r="D294" s="14"/>
      <c r="E294" s="14"/>
    </row>
    <row r="295" spans="1:5" ht="15">
      <c r="A295" s="14"/>
      <c r="B295" s="14"/>
      <c r="C295" s="14"/>
      <c r="D295" s="14"/>
      <c r="E295" s="14"/>
    </row>
    <row r="296" spans="1:5" ht="15">
      <c r="A296" s="14"/>
      <c r="B296" s="14"/>
      <c r="C296" s="14"/>
      <c r="D296" s="14"/>
      <c r="E296" s="14"/>
    </row>
    <row r="297" spans="1:5" ht="15">
      <c r="A297" s="14"/>
      <c r="B297" s="14"/>
      <c r="C297" s="14"/>
      <c r="D297" s="14"/>
      <c r="E297" s="14"/>
    </row>
    <row r="298" spans="1:5" ht="15">
      <c r="A298" s="14"/>
      <c r="B298" s="14"/>
      <c r="C298" s="14"/>
      <c r="D298" s="14"/>
      <c r="E298" s="14"/>
    </row>
    <row r="299" spans="1:5" ht="15">
      <c r="A299" s="14"/>
      <c r="B299" s="14"/>
      <c r="C299" s="14"/>
      <c r="D299" s="14"/>
      <c r="E299" s="14"/>
    </row>
    <row r="300" spans="1:5" ht="15">
      <c r="A300" s="14"/>
      <c r="B300" s="14"/>
      <c r="C300" s="14"/>
      <c r="D300" s="14"/>
      <c r="E300" s="14"/>
    </row>
    <row r="301" spans="1:5" ht="15">
      <c r="A301" s="14"/>
      <c r="B301" s="14"/>
      <c r="C301" s="14"/>
      <c r="D301" s="14"/>
      <c r="E301" s="14"/>
    </row>
    <row r="302" spans="1:5" ht="15">
      <c r="A302" s="14"/>
      <c r="B302" s="14"/>
      <c r="C302" s="14"/>
      <c r="D302" s="14"/>
      <c r="E302" s="14"/>
    </row>
    <row r="303" spans="1:5" ht="15">
      <c r="A303" s="14"/>
      <c r="B303" s="14"/>
      <c r="C303" s="14"/>
      <c r="D303" s="14"/>
      <c r="E303" s="14"/>
    </row>
    <row r="304" spans="1:5" ht="15">
      <c r="A304" s="14"/>
      <c r="B304" s="14"/>
      <c r="C304" s="14"/>
      <c r="D304" s="14"/>
      <c r="E304" s="14"/>
    </row>
    <row r="305" spans="1:5" ht="15">
      <c r="A305" s="14"/>
      <c r="B305" s="14"/>
      <c r="C305" s="14"/>
      <c r="D305" s="14"/>
      <c r="E305" s="14"/>
    </row>
    <row r="306" spans="1:5" ht="15">
      <c r="A306" s="14"/>
      <c r="B306" s="14"/>
      <c r="C306" s="14"/>
      <c r="D306" s="14"/>
      <c r="E306" s="14"/>
    </row>
    <row r="307" spans="1:5" ht="15">
      <c r="A307" s="14"/>
      <c r="B307" s="14"/>
      <c r="C307" s="14"/>
      <c r="D307" s="14"/>
      <c r="E307" s="14"/>
    </row>
    <row r="308" spans="1:5" ht="15">
      <c r="A308" s="14"/>
      <c r="B308" s="14"/>
      <c r="C308" s="14"/>
      <c r="D308" s="14"/>
      <c r="E308" s="14"/>
    </row>
    <row r="309" spans="1:5" ht="15">
      <c r="A309" s="14"/>
      <c r="B309" s="14"/>
      <c r="C309" s="14"/>
      <c r="D309" s="14"/>
      <c r="E309" s="14"/>
    </row>
    <row r="310" spans="1:5" ht="15">
      <c r="A310" s="14"/>
      <c r="B310" s="14"/>
      <c r="C310" s="14"/>
      <c r="D310" s="14"/>
      <c r="E310" s="14"/>
    </row>
    <row r="311" spans="1:5" ht="15">
      <c r="A311" s="14"/>
      <c r="B311" s="14"/>
      <c r="C311" s="14"/>
      <c r="D311" s="14"/>
      <c r="E311" s="14"/>
    </row>
    <row r="312" spans="1:5" ht="15">
      <c r="A312" s="14"/>
      <c r="B312" s="14"/>
      <c r="C312" s="14"/>
      <c r="D312" s="14"/>
      <c r="E312" s="14"/>
    </row>
    <row r="313" spans="1:5" ht="15">
      <c r="A313" s="14"/>
      <c r="B313" s="14"/>
      <c r="C313" s="14"/>
      <c r="D313" s="14"/>
      <c r="E313" s="14"/>
    </row>
    <row r="314" spans="1:5" ht="15">
      <c r="A314" s="14"/>
      <c r="B314" s="14"/>
      <c r="C314" s="14"/>
      <c r="D314" s="14"/>
      <c r="E314" s="14"/>
    </row>
    <row r="315" spans="1:5" ht="15">
      <c r="A315" s="14"/>
      <c r="B315" s="14"/>
      <c r="C315" s="14"/>
      <c r="D315" s="14"/>
      <c r="E315" s="14"/>
    </row>
    <row r="316" spans="1:5" ht="15">
      <c r="A316" s="14"/>
      <c r="B316" s="14"/>
      <c r="C316" s="14"/>
      <c r="D316" s="14"/>
      <c r="E316" s="14"/>
    </row>
    <row r="317" spans="1:5" ht="15">
      <c r="A317" s="14"/>
      <c r="B317" s="14"/>
      <c r="C317" s="14"/>
      <c r="D317" s="14"/>
      <c r="E317" s="14"/>
    </row>
    <row r="318" spans="1:5" ht="15">
      <c r="A318" s="14"/>
      <c r="B318" s="14"/>
      <c r="C318" s="14"/>
      <c r="D318" s="14"/>
      <c r="E318" s="14"/>
    </row>
    <row r="319" spans="1:5" ht="15">
      <c r="A319" s="14"/>
      <c r="B319" s="14"/>
      <c r="C319" s="14"/>
      <c r="D319" s="14"/>
      <c r="E319" s="14"/>
    </row>
    <row r="320" spans="1:5" ht="15">
      <c r="A320" s="14"/>
      <c r="B320" s="14"/>
      <c r="C320" s="14"/>
      <c r="D320" s="14"/>
      <c r="E320" s="14"/>
    </row>
    <row r="321" spans="1:5" ht="15">
      <c r="A321" s="14"/>
      <c r="B321" s="14"/>
      <c r="C321" s="14"/>
      <c r="D321" s="14"/>
      <c r="E321" s="14"/>
    </row>
    <row r="322" spans="1:5" ht="15">
      <c r="A322" s="14"/>
      <c r="B322" s="14"/>
      <c r="C322" s="14"/>
      <c r="D322" s="14"/>
      <c r="E322" s="14"/>
    </row>
    <row r="323" spans="1:5" ht="15">
      <c r="A323" s="14"/>
      <c r="B323" s="14"/>
      <c r="C323" s="14"/>
      <c r="D323" s="14"/>
      <c r="E323" s="14"/>
    </row>
    <row r="324" spans="1:5" ht="15">
      <c r="A324" s="14"/>
      <c r="B324" s="14"/>
      <c r="C324" s="14"/>
      <c r="D324" s="14"/>
      <c r="E324" s="14"/>
    </row>
    <row r="325" spans="1:5" ht="15">
      <c r="A325" s="14"/>
      <c r="B325" s="14"/>
      <c r="C325" s="14"/>
      <c r="D325" s="14"/>
      <c r="E325" s="14"/>
    </row>
    <row r="326" spans="1:5" ht="15">
      <c r="A326" s="14"/>
      <c r="B326" s="14"/>
      <c r="C326" s="14"/>
      <c r="D326" s="14"/>
      <c r="E326" s="14"/>
    </row>
    <row r="327" spans="1:5" ht="15">
      <c r="A327" s="14"/>
      <c r="B327" s="14"/>
      <c r="C327" s="14"/>
      <c r="D327" s="14"/>
      <c r="E327" s="14"/>
    </row>
    <row r="328" spans="1:5" ht="15">
      <c r="A328" s="14"/>
      <c r="B328" s="14"/>
      <c r="C328" s="14"/>
      <c r="D328" s="14"/>
      <c r="E328" s="14"/>
    </row>
    <row r="329" spans="1:5" ht="15">
      <c r="A329" s="14"/>
      <c r="B329" s="14"/>
      <c r="C329" s="14"/>
      <c r="D329" s="14"/>
      <c r="E329" s="14"/>
    </row>
    <row r="330" spans="1:5" ht="15">
      <c r="A330" s="14"/>
      <c r="B330" s="14"/>
      <c r="C330" s="14"/>
      <c r="D330" s="14"/>
      <c r="E330" s="14"/>
    </row>
    <row r="331" spans="1:5" ht="15">
      <c r="A331" s="14"/>
      <c r="B331" s="14"/>
      <c r="C331" s="14"/>
      <c r="D331" s="14"/>
      <c r="E331" s="14"/>
    </row>
    <row r="332" spans="1:5" ht="15">
      <c r="A332" s="14"/>
      <c r="B332" s="14"/>
      <c r="C332" s="14"/>
      <c r="D332" s="14"/>
      <c r="E332" s="14"/>
    </row>
    <row r="333" spans="1:5" ht="15">
      <c r="A333" s="14"/>
      <c r="B333" s="14"/>
      <c r="C333" s="14"/>
      <c r="D333" s="14"/>
      <c r="E333" s="14"/>
    </row>
    <row r="334" spans="1:5" ht="15">
      <c r="A334" s="14"/>
      <c r="B334" s="14"/>
      <c r="C334" s="14"/>
      <c r="D334" s="14"/>
      <c r="E334" s="14"/>
    </row>
    <row r="335" spans="1:5" ht="15">
      <c r="A335" s="14"/>
      <c r="B335" s="14"/>
      <c r="C335" s="14"/>
      <c r="D335" s="14"/>
      <c r="E335" s="14"/>
    </row>
    <row r="336" spans="1:5" ht="15">
      <c r="A336" s="14"/>
      <c r="B336" s="14"/>
      <c r="C336" s="14"/>
      <c r="D336" s="14"/>
      <c r="E336" s="14"/>
    </row>
    <row r="337" spans="1:5" ht="15">
      <c r="A337" s="14"/>
      <c r="B337" s="14"/>
      <c r="C337" s="14"/>
      <c r="D337" s="14"/>
      <c r="E337" s="14"/>
    </row>
    <row r="338" spans="1:5" ht="15">
      <c r="A338" s="14"/>
      <c r="B338" s="14"/>
      <c r="C338" s="14"/>
      <c r="D338" s="14"/>
      <c r="E338" s="14"/>
    </row>
    <row r="339" spans="1:5" ht="15">
      <c r="A339" s="14"/>
      <c r="B339" s="14"/>
      <c r="C339" s="14"/>
      <c r="D339" s="14"/>
      <c r="E339" s="14"/>
    </row>
    <row r="340" spans="1:5" ht="15">
      <c r="A340" s="14"/>
      <c r="B340" s="14"/>
      <c r="C340" s="14"/>
      <c r="D340" s="14"/>
      <c r="E340" s="14"/>
    </row>
    <row r="341" spans="1:5" ht="15">
      <c r="A341" s="14"/>
      <c r="B341" s="14"/>
      <c r="C341" s="14"/>
      <c r="D341" s="14"/>
      <c r="E341" s="14"/>
    </row>
    <row r="342" spans="1:5" ht="15">
      <c r="A342" s="14"/>
      <c r="B342" s="14"/>
      <c r="C342" s="14"/>
      <c r="D342" s="14"/>
      <c r="E342" s="14"/>
    </row>
    <row r="343" spans="1:5" ht="15">
      <c r="A343" s="14"/>
      <c r="B343" s="14"/>
      <c r="C343" s="14"/>
      <c r="D343" s="14"/>
      <c r="E343" s="14"/>
    </row>
    <row r="344" spans="1:5" ht="15">
      <c r="A344" s="14"/>
      <c r="B344" s="14"/>
      <c r="C344" s="14"/>
      <c r="D344" s="14"/>
      <c r="E344" s="14"/>
    </row>
    <row r="345" spans="1:5" ht="15">
      <c r="A345" s="14"/>
      <c r="B345" s="14"/>
      <c r="C345" s="14"/>
      <c r="D345" s="14"/>
      <c r="E345" s="14"/>
    </row>
    <row r="346" spans="1:5" ht="15">
      <c r="A346" s="14"/>
      <c r="B346" s="14"/>
      <c r="C346" s="14"/>
      <c r="D346" s="14"/>
      <c r="E346" s="14"/>
    </row>
    <row r="347" spans="1:5" ht="15">
      <c r="A347" s="14"/>
      <c r="B347" s="14"/>
      <c r="C347" s="14"/>
      <c r="D347" s="14"/>
      <c r="E347" s="14"/>
    </row>
    <row r="348" spans="1:5" ht="15">
      <c r="A348" s="14"/>
      <c r="B348" s="14"/>
      <c r="C348" s="14"/>
      <c r="D348" s="14"/>
      <c r="E348" s="14"/>
    </row>
    <row r="349" spans="1:5" ht="15">
      <c r="A349" s="14"/>
      <c r="B349" s="14"/>
      <c r="C349" s="14"/>
      <c r="D349" s="14"/>
      <c r="E349" s="14"/>
    </row>
    <row r="350" spans="1:5" ht="15">
      <c r="A350" s="14"/>
      <c r="B350" s="14"/>
      <c r="C350" s="14"/>
      <c r="D350" s="14"/>
      <c r="E350" s="14"/>
    </row>
    <row r="351" spans="1:5" ht="15">
      <c r="A351" s="14"/>
      <c r="B351" s="14"/>
      <c r="C351" s="14"/>
      <c r="D351" s="14"/>
      <c r="E351" s="14"/>
    </row>
    <row r="352" spans="1:5" ht="15">
      <c r="A352" s="14"/>
      <c r="B352" s="14"/>
      <c r="C352" s="14"/>
      <c r="D352" s="14"/>
      <c r="E352" s="14"/>
    </row>
    <row r="353" spans="1:5" ht="15">
      <c r="A353" s="14"/>
      <c r="B353" s="14"/>
      <c r="C353" s="14"/>
      <c r="D353" s="14"/>
      <c r="E353" s="14"/>
    </row>
    <row r="354" spans="1:5" ht="15">
      <c r="A354" s="14"/>
      <c r="B354" s="14"/>
      <c r="C354" s="14"/>
      <c r="D354" s="14"/>
      <c r="E354" s="14"/>
    </row>
    <row r="355" spans="1:5" ht="15">
      <c r="A355" s="14"/>
      <c r="B355" s="14"/>
      <c r="C355" s="14"/>
      <c r="D355" s="14"/>
      <c r="E355" s="14"/>
    </row>
    <row r="356" spans="1:5" ht="15">
      <c r="A356" s="14"/>
      <c r="B356" s="14"/>
      <c r="C356" s="14"/>
      <c r="D356" s="14"/>
      <c r="E356" s="14"/>
    </row>
    <row r="357" spans="1:5" ht="15">
      <c r="A357" s="14"/>
      <c r="B357" s="14"/>
      <c r="C357" s="14"/>
      <c r="D357" s="14"/>
      <c r="E357" s="14"/>
    </row>
    <row r="358" spans="1:5" ht="15">
      <c r="A358" s="14"/>
      <c r="B358" s="14"/>
      <c r="C358" s="14"/>
      <c r="D358" s="14"/>
      <c r="E358" s="14"/>
    </row>
    <row r="359" spans="1:5" ht="15">
      <c r="A359" s="14"/>
      <c r="B359" s="14"/>
      <c r="C359" s="14"/>
      <c r="D359" s="14"/>
      <c r="E359" s="14"/>
    </row>
    <row r="360" spans="1:5" ht="15">
      <c r="A360" s="14"/>
      <c r="B360" s="14"/>
      <c r="C360" s="14"/>
      <c r="D360" s="14"/>
      <c r="E360" s="14"/>
    </row>
    <row r="361" spans="1:5" ht="15">
      <c r="A361" s="14"/>
      <c r="B361" s="14"/>
      <c r="C361" s="14"/>
      <c r="D361" s="14"/>
      <c r="E361" s="14"/>
    </row>
    <row r="362" spans="1:5" ht="15">
      <c r="A362" s="14"/>
      <c r="B362" s="14"/>
      <c r="C362" s="14"/>
      <c r="D362" s="14"/>
      <c r="E362" s="14"/>
    </row>
    <row r="363" spans="1:5" ht="15">
      <c r="A363" s="14"/>
      <c r="B363" s="14"/>
      <c r="C363" s="14"/>
      <c r="D363" s="14"/>
      <c r="E363" s="14"/>
    </row>
    <row r="364" spans="1:5" ht="15">
      <c r="A364" s="14"/>
      <c r="B364" s="14"/>
      <c r="C364" s="14"/>
      <c r="D364" s="14"/>
      <c r="E364" s="14"/>
    </row>
    <row r="365" spans="1:5" ht="15">
      <c r="A365" s="14"/>
      <c r="B365" s="14"/>
      <c r="C365" s="14"/>
      <c r="D365" s="14"/>
      <c r="E365" s="14"/>
    </row>
    <row r="366" spans="1:5" ht="15">
      <c r="A366" s="14"/>
      <c r="B366" s="14"/>
      <c r="C366" s="14"/>
      <c r="D366" s="14"/>
      <c r="E366" s="14"/>
    </row>
    <row r="367" spans="1:5" ht="15">
      <c r="A367" s="14"/>
      <c r="B367" s="14"/>
      <c r="C367" s="14"/>
      <c r="D367" s="14"/>
      <c r="E367" s="14"/>
    </row>
    <row r="368" spans="1:5" ht="15">
      <c r="A368" s="14"/>
      <c r="B368" s="14"/>
      <c r="C368" s="14"/>
      <c r="D368" s="14"/>
      <c r="E368" s="14"/>
    </row>
    <row r="369" spans="1:5" ht="15">
      <c r="A369" s="14"/>
      <c r="B369" s="14"/>
      <c r="C369" s="14"/>
      <c r="D369" s="14"/>
      <c r="E369" s="14"/>
    </row>
    <row r="370" spans="1:5" ht="15">
      <c r="A370" s="14"/>
      <c r="B370" s="14"/>
      <c r="C370" s="14"/>
      <c r="D370" s="14"/>
      <c r="E370" s="14"/>
    </row>
    <row r="371" spans="1:5" ht="15">
      <c r="A371" s="14"/>
      <c r="B371" s="14"/>
      <c r="C371" s="14"/>
      <c r="D371" s="14"/>
      <c r="E371" s="14"/>
    </row>
    <row r="372" spans="1:5" ht="15">
      <c r="A372" s="14"/>
      <c r="B372" s="14"/>
      <c r="C372" s="14"/>
      <c r="D372" s="14"/>
      <c r="E372" s="14"/>
    </row>
    <row r="373" spans="1:5" ht="15">
      <c r="A373" s="14"/>
      <c r="B373" s="14"/>
      <c r="C373" s="14"/>
      <c r="D373" s="14"/>
      <c r="E373" s="14"/>
    </row>
    <row r="374" spans="1:5" ht="15">
      <c r="A374" s="14"/>
      <c r="B374" s="14"/>
      <c r="C374" s="14"/>
      <c r="D374" s="14"/>
      <c r="E374" s="14"/>
    </row>
    <row r="375" spans="1:5" ht="15">
      <c r="A375" s="14"/>
      <c r="B375" s="14"/>
      <c r="C375" s="14"/>
      <c r="D375" s="14"/>
      <c r="E375" s="14"/>
    </row>
    <row r="376" spans="1:5" ht="15">
      <c r="A376" s="14"/>
      <c r="B376" s="14"/>
      <c r="C376" s="14"/>
      <c r="D376" s="14"/>
      <c r="E376" s="14"/>
    </row>
    <row r="377" spans="1:5" ht="15">
      <c r="A377" s="14"/>
      <c r="B377" s="14"/>
      <c r="C377" s="14"/>
      <c r="D377" s="14"/>
      <c r="E377" s="14"/>
    </row>
    <row r="378" spans="1:5" ht="15">
      <c r="A378" s="14"/>
      <c r="B378" s="14"/>
      <c r="C378" s="14"/>
      <c r="D378" s="14"/>
      <c r="E378" s="14"/>
    </row>
    <row r="379" spans="1:5" ht="15">
      <c r="A379" s="14"/>
      <c r="B379" s="14"/>
      <c r="C379" s="14"/>
      <c r="D379" s="14"/>
      <c r="E379" s="14"/>
    </row>
    <row r="380" spans="1:5" ht="15">
      <c r="A380" s="14"/>
      <c r="B380" s="14"/>
      <c r="C380" s="14"/>
      <c r="D380" s="14"/>
      <c r="E380" s="14"/>
    </row>
    <row r="381" spans="1:5" ht="15">
      <c r="A381" s="14"/>
      <c r="B381" s="14"/>
      <c r="C381" s="14"/>
      <c r="D381" s="14"/>
      <c r="E381" s="14"/>
    </row>
    <row r="382" spans="1:5" ht="15">
      <c r="A382" s="14"/>
      <c r="B382" s="14"/>
      <c r="C382" s="14"/>
      <c r="D382" s="14"/>
      <c r="E382" s="14"/>
    </row>
    <row r="383" spans="1:5" ht="15">
      <c r="A383" s="14"/>
      <c r="B383" s="14"/>
      <c r="C383" s="14"/>
      <c r="D383" s="14"/>
      <c r="E383" s="14"/>
    </row>
    <row r="384" spans="1:5" ht="15">
      <c r="A384" s="14"/>
      <c r="B384" s="14"/>
      <c r="C384" s="14"/>
      <c r="D384" s="14"/>
      <c r="E384" s="14"/>
    </row>
    <row r="385" spans="1:5" ht="15">
      <c r="A385" s="14"/>
      <c r="B385" s="14"/>
      <c r="C385" s="14"/>
      <c r="D385" s="14"/>
      <c r="E385" s="14"/>
    </row>
    <row r="386" spans="1:5" ht="15">
      <c r="A386" s="14"/>
      <c r="B386" s="14"/>
      <c r="C386" s="14"/>
      <c r="D386" s="14"/>
      <c r="E386" s="14"/>
    </row>
    <row r="387" spans="1:5" ht="15">
      <c r="A387" s="14"/>
      <c r="B387" s="14"/>
      <c r="C387" s="14"/>
      <c r="D387" s="14"/>
      <c r="E387" s="14"/>
    </row>
  </sheetData>
  <printOptions/>
  <pageMargins left="0.25" right="0.25" top="1" bottom="1" header="0.5" footer="0.5"/>
  <pageSetup fitToHeight="1" fitToWidth="1" horizontalDpi="300" verticalDpi="300" orientation="landscape" scale="3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Enterprise Foundation</dc:creator>
  <cp:keywords/>
  <dc:description/>
  <cp:lastModifiedBy>County User</cp:lastModifiedBy>
  <cp:lastPrinted>2009-08-27T21:25:33Z</cp:lastPrinted>
  <dcterms:created xsi:type="dcterms:W3CDTF">1997-04-08T19:24:46Z</dcterms:created>
  <dcterms:modified xsi:type="dcterms:W3CDTF">2009-11-24T16:26:14Z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469412619</vt:i4>
  </property>
  <property fmtid="{D5CDD505-2E9C-101B-9397-08002B2CF9AE}" pid="3" name="_EmailSubject">
    <vt:lpwstr>2nd form for loan commitee</vt:lpwstr>
  </property>
  <property fmtid="{D5CDD505-2E9C-101B-9397-08002B2CF9AE}" pid="4" name="_AuthorEmail">
    <vt:lpwstr>Lawrence.Cager@montgomerycountymd.gov</vt:lpwstr>
  </property>
  <property fmtid="{D5CDD505-2E9C-101B-9397-08002B2CF9AE}" pid="5" name="_AuthorEmailDisplayName">
    <vt:lpwstr>Cager, Lawrence C.</vt:lpwstr>
  </property>
  <property fmtid="{D5CDD505-2E9C-101B-9397-08002B2CF9AE}" pid="6" name="_PreviousAdHocReviewCycleID">
    <vt:i4>243629196</vt:i4>
  </property>
  <property fmtid="{D5CDD505-2E9C-101B-9397-08002B2CF9AE}" pid="7" name="_ReviewingToolsShownOnce">
    <vt:lpwstr/>
  </property>
</Properties>
</file>