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<sst xmlns="http://schemas.openxmlformats.org/spreadsheetml/2006/main" count="25" uniqueCount="25">
  <si>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Period</t>
  </si>
  <si>
    <t>EE Contrib</t>
  </si>
  <si>
    <t>County Contrib</t>
  </si>
  <si>
    <t>Interest</t>
  </si>
  <si>
    <t>(monthly)</t>
  </si>
  <si>
    <t>(per period)</t>
  </si>
  <si>
    <t>Monthly Return</t>
  </si>
  <si>
    <t>Annualized</t>
  </si>
  <si>
    <t>GRIP Balance Projection</t>
  </si>
  <si>
    <t>Employee Contribution %</t>
  </si>
  <si>
    <t>County Contribution %</t>
  </si>
  <si>
    <t>Beginning RSP/GRIP Balance</t>
  </si>
  <si>
    <t>Annual Salary</t>
  </si>
  <si>
    <t>GRIP Annual Interest Rate</t>
  </si>
  <si>
    <t>Beginning Balance</t>
  </si>
  <si>
    <t>Ending Balance</t>
  </si>
  <si>
    <t>Beginning GRIP Balance</t>
  </si>
  <si>
    <t>Ending GRIP Balance</t>
  </si>
  <si>
    <t>Interest Credited</t>
  </si>
  <si>
    <t>Instructions</t>
  </si>
  <si>
    <t>Results - Fiscal Year 2010</t>
  </si>
  <si>
    <t>(3) Summary results are displayed in yellow box.</t>
  </si>
  <si>
    <t>(4) Detailed results are displayed in table below yellow box.</t>
  </si>
  <si>
    <t>(1) Enter beginning GRIP balance as of 7/1/09 in blue box (cell C8).</t>
  </si>
  <si>
    <t>(2) Enter annual salary at 7/1/09 in green box (cell C9)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</si>
</sst>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167" fontId="1" fillId="0" borderId="0" xfId="59" applyNumberFormat="1" applyFont="1" applyAlignment="1">
      <alignment/>
    </xf>
    <xf numFmtId="0" fontId="5" fillId="0" borderId="0" xfId="0" applyFont="1" applyBorder="1" applyAlignment="1">
      <alignment/>
    </xf>
    <xf numFmtId="39" fontId="5" fillId="0" borderId="0" xfId="44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/>
    </xf>
    <xf numFmtId="10" fontId="5" fillId="0" borderId="16" xfId="0" applyNumberFormat="1" applyFont="1" applyBorder="1" applyAlignment="1">
      <alignment/>
    </xf>
    <xf numFmtId="10" fontId="5" fillId="0" borderId="16" xfId="59" applyNumberFormat="1" applyFont="1" applyBorder="1" applyAlignment="1">
      <alignment/>
    </xf>
    <xf numFmtId="0" fontId="5" fillId="0" borderId="17" xfId="0" applyFont="1" applyBorder="1" applyAlignment="1">
      <alignment/>
    </xf>
    <xf numFmtId="0" fontId="1" fillId="0" borderId="0" xfId="0" applyFont="1" applyAlignment="1">
      <alignment horizontal="right"/>
    </xf>
    <xf numFmtId="37" fontId="1" fillId="0" borderId="0" xfId="0" applyNumberFormat="1" applyFont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37" fontId="1" fillId="33" borderId="14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/>
    </xf>
    <xf numFmtId="37" fontId="1" fillId="33" borderId="17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167" fontId="1" fillId="36" borderId="0" xfId="59" applyNumberFormat="1" applyFont="1" applyFill="1" applyAlignment="1">
      <alignment horizontal="right"/>
    </xf>
    <xf numFmtId="14" fontId="1" fillId="36" borderId="0" xfId="0" applyNumberFormat="1" applyFont="1" applyFill="1" applyAlignment="1">
      <alignment horizontal="left"/>
    </xf>
    <xf numFmtId="37" fontId="1" fillId="36" borderId="0" xfId="0" applyNumberFormat="1" applyFont="1" applyFill="1" applyAlignment="1">
      <alignment horizontal="right"/>
    </xf>
    <xf numFmtId="37" fontId="1" fillId="36" borderId="18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5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37" fontId="5" fillId="34" borderId="11" xfId="0" applyNumberFormat="1" applyFont="1" applyFill="1" applyBorder="1" applyAlignment="1" applyProtection="1">
      <alignment/>
      <protection locked="0"/>
    </xf>
    <xf numFmtId="37" fontId="5" fillId="35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="85" zoomScaleNormal="85" zoomScalePageLayoutView="0" workbookViewId="0" topLeftCell="A7">
      <selection activeCell="C11" sqref="C11"/>
    </sheetView>
  </sheetViews>
  <sheetFormatPr defaultColWidth="9.140625" defaultRowHeight="12.75"/>
  <cols>
    <col min="1" max="1" width="15.7109375" style="9" customWidth="1"/>
    <col min="2" max="2" width="15.57421875" style="1" bestFit="1" customWidth="1"/>
    <col min="3" max="3" width="9.8515625" style="1" bestFit="1" customWidth="1"/>
    <col min="4" max="4" width="13.421875" style="1" bestFit="1" customWidth="1"/>
    <col min="5" max="5" width="9.28125" style="1" customWidth="1"/>
    <col min="6" max="6" width="13.140625" style="1" bestFit="1" customWidth="1"/>
    <col min="7" max="7" width="4.421875" style="1" customWidth="1"/>
    <col min="8" max="8" width="13.8515625" style="4" customWidth="1"/>
    <col min="9" max="9" width="9.7109375" style="4" bestFit="1" customWidth="1"/>
    <col min="10" max="16384" width="9.140625" style="1" customWidth="1"/>
  </cols>
  <sheetData>
    <row r="1" ht="18.75">
      <c r="A1" s="8" t="s">
        <v>8</v>
      </c>
    </row>
    <row r="3" ht="13.5">
      <c r="A3" s="43" t="s">
        <v>19</v>
      </c>
    </row>
    <row r="4" spans="1:4" ht="12.75">
      <c r="A4" s="39" t="s">
        <v>23</v>
      </c>
      <c r="B4" s="32"/>
      <c r="C4" s="32"/>
      <c r="D4" s="32"/>
    </row>
    <row r="5" spans="1:4" ht="12.75">
      <c r="A5" s="40" t="s">
        <v>24</v>
      </c>
      <c r="B5" s="33"/>
      <c r="C5" s="33"/>
      <c r="D5" s="33"/>
    </row>
    <row r="6" spans="1:4" ht="12.75">
      <c r="A6" s="41" t="s">
        <v>21</v>
      </c>
      <c r="B6" s="3"/>
      <c r="C6" s="3"/>
      <c r="D6" s="3"/>
    </row>
    <row r="7" spans="1:4" ht="12.75">
      <c r="A7" s="42" t="s">
        <v>22</v>
      </c>
      <c r="B7" s="38"/>
      <c r="C7" s="38"/>
      <c r="D7" s="38"/>
    </row>
    <row r="9" ht="13.5" thickBot="1"/>
    <row r="10" spans="1:6" ht="12.75">
      <c r="A10" s="11" t="s">
        <v>11</v>
      </c>
      <c r="B10" s="12"/>
      <c r="C10" s="44">
        <v>10000</v>
      </c>
      <c r="D10" s="12"/>
      <c r="E10" s="12"/>
      <c r="F10" s="13"/>
    </row>
    <row r="11" spans="1:6" ht="12.75">
      <c r="A11" s="14" t="s">
        <v>12</v>
      </c>
      <c r="B11" s="5"/>
      <c r="C11" s="45">
        <v>75000</v>
      </c>
      <c r="D11" s="5"/>
      <c r="E11" s="6">
        <f>C11/26</f>
        <v>2884.6153846153848</v>
      </c>
      <c r="F11" s="15" t="s">
        <v>5</v>
      </c>
    </row>
    <row r="12" spans="1:6" ht="12.75">
      <c r="A12" s="14" t="s">
        <v>9</v>
      </c>
      <c r="B12" s="5"/>
      <c r="C12" s="7">
        <v>0.04</v>
      </c>
      <c r="D12" s="5"/>
      <c r="E12" s="5"/>
      <c r="F12" s="15"/>
    </row>
    <row r="13" spans="1:6" ht="12.75">
      <c r="A13" s="14" t="s">
        <v>10</v>
      </c>
      <c r="B13" s="5"/>
      <c r="C13" s="7">
        <v>0.08</v>
      </c>
      <c r="D13" s="5"/>
      <c r="E13" s="5"/>
      <c r="F13" s="15"/>
    </row>
    <row r="14" spans="1:6" ht="13.5" thickBot="1">
      <c r="A14" s="16" t="s">
        <v>13</v>
      </c>
      <c r="B14" s="17"/>
      <c r="C14" s="18">
        <v>0.0725</v>
      </c>
      <c r="D14" s="17"/>
      <c r="E14" s="19">
        <f>((1+C14)^(1/12))-1</f>
        <v>0.005849740952645677</v>
      </c>
      <c r="F14" s="20" t="s">
        <v>4</v>
      </c>
    </row>
    <row r="16" ht="13.5" thickBot="1"/>
    <row r="17" spans="1:3" ht="12.75">
      <c r="A17" s="23" t="s">
        <v>20</v>
      </c>
      <c r="B17" s="24"/>
      <c r="C17" s="25"/>
    </row>
    <row r="18" spans="1:3" ht="12.75">
      <c r="A18" s="26" t="s">
        <v>16</v>
      </c>
      <c r="B18" s="27"/>
      <c r="C18" s="28">
        <f>B24</f>
        <v>10000</v>
      </c>
    </row>
    <row r="19" spans="1:3" ht="12.75">
      <c r="A19" s="26" t="s">
        <v>17</v>
      </c>
      <c r="B19" s="27"/>
      <c r="C19" s="28">
        <f>F61</f>
        <v>20433.437165469713</v>
      </c>
    </row>
    <row r="20" spans="1:3" ht="13.5" thickBot="1">
      <c r="A20" s="29" t="s">
        <v>18</v>
      </c>
      <c r="B20" s="30"/>
      <c r="C20" s="31">
        <f>E62</f>
        <v>1087.2833193158608</v>
      </c>
    </row>
    <row r="23" spans="1:9" ht="12.75">
      <c r="A23" s="9" t="s">
        <v>0</v>
      </c>
      <c r="B23" s="21" t="s">
        <v>14</v>
      </c>
      <c r="C23" s="21" t="s">
        <v>1</v>
      </c>
      <c r="D23" s="21" t="s">
        <v>2</v>
      </c>
      <c r="E23" s="21" t="s">
        <v>3</v>
      </c>
      <c r="F23" s="21" t="s">
        <v>15</v>
      </c>
      <c r="G23" s="21"/>
      <c r="H23" s="34" t="s">
        <v>6</v>
      </c>
      <c r="I23" s="34" t="s">
        <v>7</v>
      </c>
    </row>
    <row r="24" spans="1:9" ht="12.75">
      <c r="A24" s="10">
        <v>39995</v>
      </c>
      <c r="B24" s="22">
        <f>C10</f>
        <v>10000</v>
      </c>
      <c r="C24" s="22">
        <f>$E$11*$C$12</f>
        <v>115.38461538461539</v>
      </c>
      <c r="D24" s="22">
        <f>$E$11*$C$13</f>
        <v>230.76923076923077</v>
      </c>
      <c r="E24" s="22">
        <v>0</v>
      </c>
      <c r="F24" s="22">
        <f>SUM(B24:E24)</f>
        <v>10346.153846153846</v>
      </c>
      <c r="G24" s="21"/>
      <c r="H24" s="34"/>
      <c r="I24" s="34"/>
    </row>
    <row r="25" spans="1:9" ht="12.75">
      <c r="A25" s="10">
        <f>A24+14</f>
        <v>40009</v>
      </c>
      <c r="B25" s="22">
        <f>F24</f>
        <v>10346.153846153846</v>
      </c>
      <c r="C25" s="22">
        <f aca="true" t="shared" si="0" ref="C25:C61">$E$11*$C$12</f>
        <v>115.38461538461539</v>
      </c>
      <c r="D25" s="22">
        <f aca="true" t="shared" si="1" ref="D25:D61">$E$11*$C$13</f>
        <v>230.76923076923077</v>
      </c>
      <c r="E25" s="22">
        <v>0</v>
      </c>
      <c r="F25" s="22">
        <f aca="true" t="shared" si="2" ref="F25:F61">SUM(B25:E25)</f>
        <v>10692.307692307691</v>
      </c>
      <c r="G25" s="21"/>
      <c r="H25" s="34"/>
      <c r="I25" s="34"/>
    </row>
    <row r="26" spans="1:9" ht="12.75">
      <c r="A26" s="10">
        <f>A25+14</f>
        <v>40023</v>
      </c>
      <c r="B26" s="22">
        <f aca="true" t="shared" si="3" ref="B26:B61">F25</f>
        <v>10692.307692307691</v>
      </c>
      <c r="C26" s="22">
        <f t="shared" si="0"/>
        <v>115.38461538461539</v>
      </c>
      <c r="D26" s="22">
        <f t="shared" si="1"/>
        <v>230.76923076923077</v>
      </c>
      <c r="E26" s="22">
        <v>0</v>
      </c>
      <c r="F26" s="22">
        <f t="shared" si="2"/>
        <v>11038.461538461537</v>
      </c>
      <c r="G26" s="21"/>
      <c r="H26" s="34"/>
      <c r="I26" s="34"/>
    </row>
    <row r="27" spans="1:9" ht="12.75">
      <c r="A27" s="35">
        <v>40025</v>
      </c>
      <c r="B27" s="36">
        <f t="shared" si="3"/>
        <v>11038.461538461537</v>
      </c>
      <c r="C27" s="36">
        <v>0</v>
      </c>
      <c r="D27" s="36">
        <v>0</v>
      </c>
      <c r="E27" s="36">
        <f>B27*E14</f>
        <v>64.57214051574266</v>
      </c>
      <c r="F27" s="36">
        <f t="shared" si="2"/>
        <v>11103.03367897728</v>
      </c>
      <c r="G27" s="21"/>
      <c r="H27" s="34">
        <f>E27/B27</f>
        <v>0.005849740952645678</v>
      </c>
      <c r="I27" s="34">
        <f>((1+H27)^12)-1</f>
        <v>0.07250000000000045</v>
      </c>
    </row>
    <row r="28" spans="1:9" ht="12.75">
      <c r="A28" s="10">
        <f>A26+14</f>
        <v>40037</v>
      </c>
      <c r="B28" s="22">
        <f>F27</f>
        <v>11103.03367897728</v>
      </c>
      <c r="C28" s="22">
        <f t="shared" si="0"/>
        <v>115.38461538461539</v>
      </c>
      <c r="D28" s="22">
        <f t="shared" si="1"/>
        <v>230.76923076923077</v>
      </c>
      <c r="E28" s="22">
        <v>0</v>
      </c>
      <c r="F28" s="22">
        <f t="shared" si="2"/>
        <v>11449.187525131125</v>
      </c>
      <c r="G28" s="21"/>
      <c r="H28" s="34"/>
      <c r="I28" s="34"/>
    </row>
    <row r="29" spans="1:9" ht="12.75">
      <c r="A29" s="10">
        <f>A28+14</f>
        <v>40051</v>
      </c>
      <c r="B29" s="22">
        <f t="shared" si="3"/>
        <v>11449.187525131125</v>
      </c>
      <c r="C29" s="22">
        <f t="shared" si="0"/>
        <v>115.38461538461539</v>
      </c>
      <c r="D29" s="22">
        <f t="shared" si="1"/>
        <v>230.76923076923077</v>
      </c>
      <c r="E29" s="22">
        <v>0</v>
      </c>
      <c r="F29" s="22">
        <f t="shared" si="2"/>
        <v>11795.34137128497</v>
      </c>
      <c r="G29" s="21"/>
      <c r="H29" s="34"/>
      <c r="I29" s="34"/>
    </row>
    <row r="30" spans="1:9" ht="12.75">
      <c r="A30" s="35">
        <v>40056</v>
      </c>
      <c r="B30" s="36">
        <f t="shared" si="3"/>
        <v>11795.34137128497</v>
      </c>
      <c r="C30" s="36">
        <v>0</v>
      </c>
      <c r="D30" s="36">
        <v>0</v>
      </c>
      <c r="E30" s="36">
        <f>B30*E14</f>
        <v>68.99969147004151</v>
      </c>
      <c r="F30" s="36">
        <f t="shared" si="2"/>
        <v>11864.341062755013</v>
      </c>
      <c r="G30" s="21"/>
      <c r="H30" s="34">
        <f>E30/B30</f>
        <v>0.005849740952645677</v>
      </c>
      <c r="I30" s="34">
        <f>((1+H30)^12)-1</f>
        <v>0.07250000000000045</v>
      </c>
    </row>
    <row r="31" spans="1:9" ht="12.75">
      <c r="A31" s="10">
        <f>A29+14</f>
        <v>40065</v>
      </c>
      <c r="B31" s="22">
        <f t="shared" si="3"/>
        <v>11864.341062755013</v>
      </c>
      <c r="C31" s="22">
        <f t="shared" si="0"/>
        <v>115.38461538461539</v>
      </c>
      <c r="D31" s="22">
        <f t="shared" si="1"/>
        <v>230.76923076923077</v>
      </c>
      <c r="E31" s="22">
        <v>0</v>
      </c>
      <c r="F31" s="22">
        <f t="shared" si="2"/>
        <v>12210.494908908859</v>
      </c>
      <c r="G31" s="21"/>
      <c r="H31" s="34"/>
      <c r="I31" s="34"/>
    </row>
    <row r="32" spans="1:9" ht="12.75">
      <c r="A32" s="10">
        <f>A31+14</f>
        <v>40079</v>
      </c>
      <c r="B32" s="22">
        <f t="shared" si="3"/>
        <v>12210.494908908859</v>
      </c>
      <c r="C32" s="22">
        <f t="shared" si="0"/>
        <v>115.38461538461539</v>
      </c>
      <c r="D32" s="22">
        <f t="shared" si="1"/>
        <v>230.76923076923077</v>
      </c>
      <c r="E32" s="22">
        <v>0</v>
      </c>
      <c r="F32" s="22">
        <f t="shared" si="2"/>
        <v>12556.648755062704</v>
      </c>
      <c r="G32" s="21"/>
      <c r="H32" s="34"/>
      <c r="I32" s="34"/>
    </row>
    <row r="33" spans="1:9" ht="12.75">
      <c r="A33" s="35">
        <v>40086</v>
      </c>
      <c r="B33" s="36">
        <f t="shared" si="3"/>
        <v>12556.648755062704</v>
      </c>
      <c r="C33" s="36">
        <v>0</v>
      </c>
      <c r="D33" s="36">
        <v>0</v>
      </c>
      <c r="E33" s="36">
        <f>B33*E14</f>
        <v>73.45314245047766</v>
      </c>
      <c r="F33" s="36">
        <f t="shared" si="2"/>
        <v>12630.101897513183</v>
      </c>
      <c r="G33" s="21"/>
      <c r="H33" s="34">
        <f>E33/B33</f>
        <v>0.005849740952645677</v>
      </c>
      <c r="I33" s="34">
        <f>((1+H33)^12)-1</f>
        <v>0.07250000000000045</v>
      </c>
    </row>
    <row r="34" spans="1:9" ht="12.75">
      <c r="A34" s="10">
        <f>A32+14</f>
        <v>40093</v>
      </c>
      <c r="B34" s="22">
        <f t="shared" si="3"/>
        <v>12630.101897513183</v>
      </c>
      <c r="C34" s="22">
        <f t="shared" si="0"/>
        <v>115.38461538461539</v>
      </c>
      <c r="D34" s="22">
        <f t="shared" si="1"/>
        <v>230.76923076923077</v>
      </c>
      <c r="E34" s="22">
        <v>0</v>
      </c>
      <c r="F34" s="22">
        <f t="shared" si="2"/>
        <v>12976.255743667029</v>
      </c>
      <c r="G34" s="21"/>
      <c r="H34" s="34"/>
      <c r="I34" s="34"/>
    </row>
    <row r="35" spans="1:9" ht="12.75">
      <c r="A35" s="10">
        <f>A34+14</f>
        <v>40107</v>
      </c>
      <c r="B35" s="22">
        <f t="shared" si="3"/>
        <v>12976.255743667029</v>
      </c>
      <c r="C35" s="22">
        <f t="shared" si="0"/>
        <v>115.38461538461539</v>
      </c>
      <c r="D35" s="22">
        <f t="shared" si="1"/>
        <v>230.76923076923077</v>
      </c>
      <c r="E35" s="22">
        <v>0</v>
      </c>
      <c r="F35" s="22">
        <f t="shared" si="2"/>
        <v>13322.409589820874</v>
      </c>
      <c r="G35" s="21"/>
      <c r="H35" s="34"/>
      <c r="I35" s="34"/>
    </row>
    <row r="36" spans="1:9" ht="12.75">
      <c r="A36" s="35">
        <v>40117</v>
      </c>
      <c r="B36" s="36">
        <f t="shared" si="3"/>
        <v>13322.409589820874</v>
      </c>
      <c r="C36" s="36">
        <v>0</v>
      </c>
      <c r="D36" s="36">
        <v>0</v>
      </c>
      <c r="E36" s="36">
        <f>B36*E14</f>
        <v>77.93264496549466</v>
      </c>
      <c r="F36" s="36">
        <f t="shared" si="2"/>
        <v>13400.342234786369</v>
      </c>
      <c r="G36" s="21"/>
      <c r="H36" s="34">
        <f>E36/B36</f>
        <v>0.005849740952645677</v>
      </c>
      <c r="I36" s="34">
        <f>((1+H36)^12)-1</f>
        <v>0.07250000000000045</v>
      </c>
    </row>
    <row r="37" spans="1:9" ht="12.75">
      <c r="A37" s="10">
        <f>A35+14</f>
        <v>40121</v>
      </c>
      <c r="B37" s="22">
        <f t="shared" si="3"/>
        <v>13400.342234786369</v>
      </c>
      <c r="C37" s="22">
        <f t="shared" si="0"/>
        <v>115.38461538461539</v>
      </c>
      <c r="D37" s="22">
        <f t="shared" si="1"/>
        <v>230.76923076923077</v>
      </c>
      <c r="E37" s="22">
        <v>0</v>
      </c>
      <c r="F37" s="22">
        <f t="shared" si="2"/>
        <v>13746.496080940215</v>
      </c>
      <c r="G37" s="21"/>
      <c r="H37" s="34"/>
      <c r="I37" s="34"/>
    </row>
    <row r="38" spans="1:9" ht="12.75">
      <c r="A38" s="10">
        <f>A37+14</f>
        <v>40135</v>
      </c>
      <c r="B38" s="22">
        <f t="shared" si="3"/>
        <v>13746.496080940215</v>
      </c>
      <c r="C38" s="22">
        <f t="shared" si="0"/>
        <v>115.38461538461539</v>
      </c>
      <c r="D38" s="22">
        <f t="shared" si="1"/>
        <v>230.76923076923077</v>
      </c>
      <c r="E38" s="22">
        <v>0</v>
      </c>
      <c r="F38" s="22">
        <f t="shared" si="2"/>
        <v>14092.64992709406</v>
      </c>
      <c r="G38" s="21"/>
      <c r="H38" s="34"/>
      <c r="I38" s="34"/>
    </row>
    <row r="39" spans="1:9" ht="12.75">
      <c r="A39" s="35">
        <v>40147</v>
      </c>
      <c r="B39" s="36">
        <f t="shared" si="3"/>
        <v>14092.64992709406</v>
      </c>
      <c r="C39" s="36">
        <v>0</v>
      </c>
      <c r="D39" s="36">
        <v>0</v>
      </c>
      <c r="E39" s="36">
        <f>B39*E14</f>
        <v>82.43835140982124</v>
      </c>
      <c r="F39" s="36">
        <f t="shared" si="2"/>
        <v>14175.088278503881</v>
      </c>
      <c r="G39" s="21"/>
      <c r="H39" s="34">
        <f>E39/B39</f>
        <v>0.005849740952645677</v>
      </c>
      <c r="I39" s="34">
        <f>((1+H39)^12)-1</f>
        <v>0.07250000000000045</v>
      </c>
    </row>
    <row r="40" spans="1:9" ht="12.75">
      <c r="A40" s="10">
        <f>A38+14</f>
        <v>40149</v>
      </c>
      <c r="B40" s="22">
        <f t="shared" si="3"/>
        <v>14175.088278503881</v>
      </c>
      <c r="C40" s="22">
        <f t="shared" si="0"/>
        <v>115.38461538461539</v>
      </c>
      <c r="D40" s="22">
        <f t="shared" si="1"/>
        <v>230.76923076923077</v>
      </c>
      <c r="E40" s="22">
        <v>0</v>
      </c>
      <c r="F40" s="22">
        <f t="shared" si="2"/>
        <v>14521.242124657727</v>
      </c>
      <c r="G40" s="21"/>
      <c r="H40" s="34"/>
      <c r="I40" s="34"/>
    </row>
    <row r="41" spans="1:9" ht="12.75">
      <c r="A41" s="10">
        <f>A40+14</f>
        <v>40163</v>
      </c>
      <c r="B41" s="22">
        <f t="shared" si="3"/>
        <v>14521.242124657727</v>
      </c>
      <c r="C41" s="22">
        <f t="shared" si="0"/>
        <v>115.38461538461539</v>
      </c>
      <c r="D41" s="22">
        <f t="shared" si="1"/>
        <v>230.76923076923077</v>
      </c>
      <c r="E41" s="22">
        <v>0</v>
      </c>
      <c r="F41" s="22">
        <f t="shared" si="2"/>
        <v>14867.395970811573</v>
      </c>
      <c r="G41" s="21"/>
      <c r="H41" s="34"/>
      <c r="I41" s="34"/>
    </row>
    <row r="42" spans="1:9" ht="12.75">
      <c r="A42" s="10">
        <f>A41+14</f>
        <v>40177</v>
      </c>
      <c r="B42" s="22">
        <f t="shared" si="3"/>
        <v>14867.395970811573</v>
      </c>
      <c r="C42" s="22">
        <f t="shared" si="0"/>
        <v>115.38461538461539</v>
      </c>
      <c r="D42" s="22">
        <f t="shared" si="1"/>
        <v>230.76923076923077</v>
      </c>
      <c r="E42" s="22">
        <v>0</v>
      </c>
      <c r="F42" s="22">
        <f>SUM(B42:E42)</f>
        <v>15213.549816965418</v>
      </c>
      <c r="G42" s="21"/>
      <c r="H42" s="34"/>
      <c r="I42" s="34"/>
    </row>
    <row r="43" spans="1:9" ht="12.75">
      <c r="A43" s="35">
        <v>40178</v>
      </c>
      <c r="B43" s="36">
        <f>F42</f>
        <v>15213.549816965418</v>
      </c>
      <c r="C43" s="36">
        <v>0</v>
      </c>
      <c r="D43" s="36">
        <v>0</v>
      </c>
      <c r="E43" s="36">
        <f>B43*E14</f>
        <v>88.99532539941775</v>
      </c>
      <c r="F43" s="36">
        <f t="shared" si="2"/>
        <v>15302.545142364836</v>
      </c>
      <c r="G43" s="21"/>
      <c r="H43" s="34">
        <f>E43/B43</f>
        <v>0.005849740952645677</v>
      </c>
      <c r="I43" s="34">
        <f>((1+H43)^12)-1</f>
        <v>0.07250000000000045</v>
      </c>
    </row>
    <row r="44" spans="1:9" ht="12.75">
      <c r="A44" s="10">
        <f>A42+14</f>
        <v>40191</v>
      </c>
      <c r="B44" s="22">
        <f>F43</f>
        <v>15302.545142364836</v>
      </c>
      <c r="C44" s="22">
        <f t="shared" si="0"/>
        <v>115.38461538461539</v>
      </c>
      <c r="D44" s="22">
        <f t="shared" si="1"/>
        <v>230.76923076923077</v>
      </c>
      <c r="E44" s="22">
        <v>0</v>
      </c>
      <c r="F44" s="22">
        <f t="shared" si="2"/>
        <v>15648.698988518681</v>
      </c>
      <c r="G44" s="21"/>
      <c r="H44" s="34"/>
      <c r="I44" s="34"/>
    </row>
    <row r="45" spans="1:9" ht="12.75">
      <c r="A45" s="10">
        <f>A44+14</f>
        <v>40205</v>
      </c>
      <c r="B45" s="22">
        <f t="shared" si="3"/>
        <v>15648.698988518681</v>
      </c>
      <c r="C45" s="22">
        <f t="shared" si="0"/>
        <v>115.38461538461539</v>
      </c>
      <c r="D45" s="22">
        <f t="shared" si="1"/>
        <v>230.76923076923077</v>
      </c>
      <c r="E45" s="22">
        <v>0</v>
      </c>
      <c r="F45" s="22">
        <f t="shared" si="2"/>
        <v>15994.852834672527</v>
      </c>
      <c r="G45" s="21"/>
      <c r="H45" s="34"/>
      <c r="I45" s="34"/>
    </row>
    <row r="46" spans="1:9" ht="12.75">
      <c r="A46" s="35">
        <v>40209</v>
      </c>
      <c r="B46" s="36">
        <f t="shared" si="3"/>
        <v>15994.852834672527</v>
      </c>
      <c r="C46" s="36">
        <v>0</v>
      </c>
      <c r="D46" s="36">
        <v>0</v>
      </c>
      <c r="E46" s="36">
        <f>B46*E14</f>
        <v>93.56574565852468</v>
      </c>
      <c r="F46" s="36">
        <f t="shared" si="2"/>
        <v>16088.418580331052</v>
      </c>
      <c r="G46" s="21"/>
      <c r="H46" s="34">
        <f>E46/B46</f>
        <v>0.005849740952645677</v>
      </c>
      <c r="I46" s="34">
        <f>((1+H46)^12)-1</f>
        <v>0.07250000000000045</v>
      </c>
    </row>
    <row r="47" spans="1:9" ht="12.75">
      <c r="A47" s="10">
        <f>A45+14</f>
        <v>40219</v>
      </c>
      <c r="B47" s="22">
        <f t="shared" si="3"/>
        <v>16088.418580331052</v>
      </c>
      <c r="C47" s="22">
        <f t="shared" si="0"/>
        <v>115.38461538461539</v>
      </c>
      <c r="D47" s="22">
        <f t="shared" si="1"/>
        <v>230.76923076923077</v>
      </c>
      <c r="E47" s="22">
        <v>0</v>
      </c>
      <c r="F47" s="22">
        <f t="shared" si="2"/>
        <v>16434.572426484898</v>
      </c>
      <c r="G47" s="21"/>
      <c r="H47" s="34"/>
      <c r="I47" s="34"/>
    </row>
    <row r="48" spans="1:9" ht="12.75">
      <c r="A48" s="10">
        <f>A47+14</f>
        <v>40233</v>
      </c>
      <c r="B48" s="22">
        <f t="shared" si="3"/>
        <v>16434.572426484898</v>
      </c>
      <c r="C48" s="22">
        <f t="shared" si="0"/>
        <v>115.38461538461539</v>
      </c>
      <c r="D48" s="22">
        <f t="shared" si="1"/>
        <v>230.76923076923077</v>
      </c>
      <c r="E48" s="22">
        <v>0</v>
      </c>
      <c r="F48" s="22">
        <f t="shared" si="2"/>
        <v>16780.726272638745</v>
      </c>
      <c r="G48" s="21"/>
      <c r="H48" s="34"/>
      <c r="I48" s="34"/>
    </row>
    <row r="49" spans="1:9" ht="12.75">
      <c r="A49" s="35">
        <v>40237</v>
      </c>
      <c r="B49" s="36">
        <f t="shared" si="3"/>
        <v>16780.726272638745</v>
      </c>
      <c r="C49" s="36">
        <v>0</v>
      </c>
      <c r="D49" s="36">
        <v>0</v>
      </c>
      <c r="E49" s="36">
        <f>B49*E14</f>
        <v>98.16290169219211</v>
      </c>
      <c r="F49" s="36">
        <f t="shared" si="2"/>
        <v>16878.889174330936</v>
      </c>
      <c r="G49" s="21"/>
      <c r="H49" s="34">
        <f>E49/B49</f>
        <v>0.005849740952645677</v>
      </c>
      <c r="I49" s="34">
        <f>((1+H49)^12)-1</f>
        <v>0.07250000000000045</v>
      </c>
    </row>
    <row r="50" spans="1:9" ht="12.75">
      <c r="A50" s="10">
        <f>A48+14</f>
        <v>40247</v>
      </c>
      <c r="B50" s="22">
        <f t="shared" si="3"/>
        <v>16878.889174330936</v>
      </c>
      <c r="C50" s="22">
        <f t="shared" si="0"/>
        <v>115.38461538461539</v>
      </c>
      <c r="D50" s="22">
        <f t="shared" si="1"/>
        <v>230.76923076923077</v>
      </c>
      <c r="E50" s="22">
        <v>0</v>
      </c>
      <c r="F50" s="22">
        <f t="shared" si="2"/>
        <v>17225.043020484783</v>
      </c>
      <c r="G50" s="21"/>
      <c r="H50" s="34"/>
      <c r="I50" s="34"/>
    </row>
    <row r="51" spans="1:9" ht="12.75">
      <c r="A51" s="10">
        <f>A50+14</f>
        <v>40261</v>
      </c>
      <c r="B51" s="22">
        <f t="shared" si="3"/>
        <v>17225.043020484783</v>
      </c>
      <c r="C51" s="22">
        <f t="shared" si="0"/>
        <v>115.38461538461539</v>
      </c>
      <c r="D51" s="22">
        <f t="shared" si="1"/>
        <v>230.76923076923077</v>
      </c>
      <c r="E51" s="22">
        <v>0</v>
      </c>
      <c r="F51" s="22">
        <f t="shared" si="2"/>
        <v>17571.19686663863</v>
      </c>
      <c r="G51" s="21"/>
      <c r="H51" s="34"/>
      <c r="I51" s="34"/>
    </row>
    <row r="52" spans="1:9" ht="12.75">
      <c r="A52" s="35">
        <v>40268</v>
      </c>
      <c r="B52" s="36">
        <f t="shared" si="3"/>
        <v>17571.19686663863</v>
      </c>
      <c r="C52" s="36">
        <v>0</v>
      </c>
      <c r="D52" s="36">
        <v>0</v>
      </c>
      <c r="E52" s="36">
        <f>B52*E14</f>
        <v>102.7869498977754</v>
      </c>
      <c r="F52" s="36">
        <f t="shared" si="2"/>
        <v>17673.983816536405</v>
      </c>
      <c r="G52" s="21"/>
      <c r="H52" s="34">
        <f>E52/B52</f>
        <v>0.005849740952645677</v>
      </c>
      <c r="I52" s="34">
        <f>((1+H52)^12)-1</f>
        <v>0.07250000000000045</v>
      </c>
    </row>
    <row r="53" spans="1:9" ht="12.75">
      <c r="A53" s="10">
        <f>A51+14</f>
        <v>40275</v>
      </c>
      <c r="B53" s="22">
        <f t="shared" si="3"/>
        <v>17673.983816536405</v>
      </c>
      <c r="C53" s="22">
        <f t="shared" si="0"/>
        <v>115.38461538461539</v>
      </c>
      <c r="D53" s="22">
        <f t="shared" si="1"/>
        <v>230.76923076923077</v>
      </c>
      <c r="E53" s="22">
        <v>0</v>
      </c>
      <c r="F53" s="22">
        <f t="shared" si="2"/>
        <v>18020.137662690253</v>
      </c>
      <c r="G53" s="21"/>
      <c r="H53" s="34"/>
      <c r="I53" s="34"/>
    </row>
    <row r="54" spans="1:9" ht="12.75">
      <c r="A54" s="10">
        <f>A53+14</f>
        <v>40289</v>
      </c>
      <c r="B54" s="22">
        <f t="shared" si="3"/>
        <v>18020.137662690253</v>
      </c>
      <c r="C54" s="22">
        <f t="shared" si="0"/>
        <v>115.38461538461539</v>
      </c>
      <c r="D54" s="22">
        <f t="shared" si="1"/>
        <v>230.76923076923077</v>
      </c>
      <c r="E54" s="22">
        <v>0</v>
      </c>
      <c r="F54" s="22">
        <f t="shared" si="2"/>
        <v>18366.2915088441</v>
      </c>
      <c r="G54" s="21"/>
      <c r="H54" s="34"/>
      <c r="I54" s="34"/>
    </row>
    <row r="55" spans="1:9" ht="12.75">
      <c r="A55" s="35">
        <v>40298</v>
      </c>
      <c r="B55" s="36">
        <f t="shared" si="3"/>
        <v>18366.2915088441</v>
      </c>
      <c r="C55" s="36">
        <v>0</v>
      </c>
      <c r="D55" s="36">
        <v>0</v>
      </c>
      <c r="E55" s="36">
        <f>B55*E14</f>
        <v>107.43804758751389</v>
      </c>
      <c r="F55" s="36">
        <f t="shared" si="2"/>
        <v>18473.729556431615</v>
      </c>
      <c r="G55" s="21"/>
      <c r="H55" s="34">
        <f>E55/B55</f>
        <v>0.005849740952645677</v>
      </c>
      <c r="I55" s="34">
        <f>((1+H55)^12)-1</f>
        <v>0.07250000000000045</v>
      </c>
    </row>
    <row r="56" spans="1:9" ht="12.75">
      <c r="A56" s="10">
        <f>A54+14</f>
        <v>40303</v>
      </c>
      <c r="B56" s="22">
        <f t="shared" si="3"/>
        <v>18473.729556431615</v>
      </c>
      <c r="C56" s="22">
        <f t="shared" si="0"/>
        <v>115.38461538461539</v>
      </c>
      <c r="D56" s="22">
        <f t="shared" si="1"/>
        <v>230.76923076923077</v>
      </c>
      <c r="E56" s="22">
        <v>0</v>
      </c>
      <c r="F56" s="22">
        <f t="shared" si="2"/>
        <v>18819.883402585463</v>
      </c>
      <c r="G56" s="21"/>
      <c r="H56" s="34"/>
      <c r="I56" s="34"/>
    </row>
    <row r="57" spans="1:9" ht="12.75">
      <c r="A57" s="10">
        <f>A56+14</f>
        <v>40317</v>
      </c>
      <c r="B57" s="22">
        <f t="shared" si="3"/>
        <v>18819.883402585463</v>
      </c>
      <c r="C57" s="22">
        <f t="shared" si="0"/>
        <v>115.38461538461539</v>
      </c>
      <c r="D57" s="22">
        <f t="shared" si="1"/>
        <v>230.76923076923077</v>
      </c>
      <c r="E57" s="22">
        <v>0</v>
      </c>
      <c r="F57" s="22">
        <f t="shared" si="2"/>
        <v>19166.03724873931</v>
      </c>
      <c r="G57" s="21"/>
      <c r="H57" s="34"/>
      <c r="I57" s="34"/>
    </row>
    <row r="58" spans="1:9" ht="12.75">
      <c r="A58" s="35">
        <v>40329</v>
      </c>
      <c r="B58" s="36">
        <f t="shared" si="3"/>
        <v>19166.03724873931</v>
      </c>
      <c r="C58" s="36">
        <v>0</v>
      </c>
      <c r="D58" s="36">
        <v>0</v>
      </c>
      <c r="E58" s="36">
        <f>B58*E14</f>
        <v>112.11635299388281</v>
      </c>
      <c r="F58" s="36">
        <f t="shared" si="2"/>
        <v>19278.153601733193</v>
      </c>
      <c r="G58" s="21"/>
      <c r="H58" s="34">
        <f>E58/B58</f>
        <v>0.005849740952645677</v>
      </c>
      <c r="I58" s="34">
        <f>((1+H58)^12)-1</f>
        <v>0.07250000000000045</v>
      </c>
    </row>
    <row r="59" spans="1:9" ht="12.75">
      <c r="A59" s="10">
        <f>A57+14</f>
        <v>40331</v>
      </c>
      <c r="B59" s="22">
        <f t="shared" si="3"/>
        <v>19278.153601733193</v>
      </c>
      <c r="C59" s="22">
        <f t="shared" si="0"/>
        <v>115.38461538461539</v>
      </c>
      <c r="D59" s="22">
        <f t="shared" si="1"/>
        <v>230.76923076923077</v>
      </c>
      <c r="E59" s="22">
        <v>0</v>
      </c>
      <c r="F59" s="22">
        <f t="shared" si="2"/>
        <v>19624.30744788704</v>
      </c>
      <c r="G59" s="21"/>
      <c r="H59" s="34"/>
      <c r="I59" s="34"/>
    </row>
    <row r="60" spans="1:9" ht="12.75">
      <c r="A60" s="10">
        <f>A59+14</f>
        <v>40345</v>
      </c>
      <c r="B60" s="22">
        <f t="shared" si="3"/>
        <v>19624.30744788704</v>
      </c>
      <c r="C60" s="22">
        <f t="shared" si="0"/>
        <v>115.38461538461539</v>
      </c>
      <c r="D60" s="22">
        <f t="shared" si="1"/>
        <v>230.76923076923077</v>
      </c>
      <c r="E60" s="22">
        <v>0</v>
      </c>
      <c r="F60" s="22">
        <f t="shared" si="2"/>
        <v>19970.461294040888</v>
      </c>
      <c r="G60" s="21"/>
      <c r="H60" s="34"/>
      <c r="I60" s="34"/>
    </row>
    <row r="61" spans="1:9" ht="12.75">
      <c r="A61" s="35">
        <v>40359</v>
      </c>
      <c r="B61" s="36">
        <f t="shared" si="3"/>
        <v>19970.461294040888</v>
      </c>
      <c r="C61" s="36">
        <f t="shared" si="0"/>
        <v>115.38461538461539</v>
      </c>
      <c r="D61" s="36">
        <f t="shared" si="1"/>
        <v>230.76923076923077</v>
      </c>
      <c r="E61" s="37">
        <f>B61*E14</f>
        <v>116.82202527497635</v>
      </c>
      <c r="F61" s="36">
        <f t="shared" si="2"/>
        <v>20433.437165469713</v>
      </c>
      <c r="G61" s="21"/>
      <c r="H61" s="34">
        <f>E61/B61</f>
        <v>0.005849740952645677</v>
      </c>
      <c r="I61" s="34">
        <f>((1+H61)^12)-1</f>
        <v>0.07250000000000045</v>
      </c>
    </row>
    <row r="62" ht="12.75">
      <c r="E62" s="2">
        <f>SUM(E24:E61)</f>
        <v>1087.2833193158608</v>
      </c>
    </row>
  </sheetData>
  <sheetProtection password="8E6B" sheet="1" objects="1" scenarios="1"/>
  <printOptions/>
  <pageMargins left="0.75" right="0.7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Montgomery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Bradley Stelzer</dc:creator>
  <cp:keywords/>
  <dc:description/>
  <cp:lastModifiedBy>DTS</cp:lastModifiedBy>
  <cp:lastPrinted>2009-06-02T13:06:55Z</cp:lastPrinted>
  <dcterms:created xsi:type="dcterms:W3CDTF">2009-03-20T18:23:27Z</dcterms:created>
  <dcterms:modified xsi:type="dcterms:W3CDTF">2012-06-29T19:56:54Z</dcterms:modified>
  <cp:category/>
  <cp:version/>
  <cp:contentType/>
  <cp:contentStatus/>
</cp:coreProperties>
</file>